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2"/>
  <workbookPr/>
  <mc:AlternateContent xmlns:mc="http://schemas.openxmlformats.org/markup-compatibility/2006">
    <mc:Choice Requires="x15">
      <x15ac:absPath xmlns:x15ac="http://schemas.microsoft.com/office/spreadsheetml/2010/11/ac" url="https://encana.sharepoint.com/sites/Sustainability/Shared Documents/Website/ESG Company Metrics/2022/"/>
    </mc:Choice>
  </mc:AlternateContent>
  <xr:revisionPtr revIDLastSave="11" documentId="8_{06C744D5-C8E6-4F8F-B432-C0BE9F0F1E9D}" xr6:coauthVersionLast="47" xr6:coauthVersionMax="47" xr10:uidLastSave="{DD2D6EC1-84E3-4CFA-B34C-29CFC08F2EB7}"/>
  <bookViews>
    <workbookView xWindow="28680" yWindow="-120" windowWidth="29040" windowHeight="15840" xr2:uid="{00000000-000D-0000-FFFF-FFFF00000000}"/>
  </bookViews>
  <sheets>
    <sheet name="2022" sheetId="1" r:id="rId1"/>
    <sheet name="Sheet1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1" l="1"/>
  <c r="E17" i="1"/>
  <c r="E34" i="1"/>
  <c r="E75" i="1"/>
  <c r="E51" i="1"/>
  <c r="E49" i="1"/>
  <c r="E61" i="1"/>
  <c r="E36" i="1"/>
  <c r="E44" i="1"/>
  <c r="E39" i="1"/>
  <c r="E27" i="1"/>
  <c r="E62" i="1"/>
  <c r="E42" i="1"/>
  <c r="E71" i="1"/>
  <c r="E53" i="1" l="1"/>
</calcChain>
</file>

<file path=xl/sharedStrings.xml><?xml version="1.0" encoding="utf-8"?>
<sst xmlns="http://schemas.openxmlformats.org/spreadsheetml/2006/main" count="48" uniqueCount="48">
  <si>
    <t>AXPC ESG Metrics Template</t>
  </si>
  <si>
    <t>Reporting Company:</t>
  </si>
  <si>
    <t>Ovintiv</t>
  </si>
  <si>
    <t>Reporting Period:</t>
  </si>
  <si>
    <t>Additional Comments</t>
  </si>
  <si>
    <t>Greenhouse Gas Emissions</t>
  </si>
  <si>
    <r>
      <t>Scope 1 GHG Emissions (Metrics tons CO</t>
    </r>
    <r>
      <rPr>
        <vertAlign val="subscript"/>
        <sz val="14"/>
        <color theme="1"/>
        <rFont val="Helvetica"/>
      </rPr>
      <t>2</t>
    </r>
    <r>
      <rPr>
        <sz val="14"/>
        <color theme="1"/>
        <rFont val="Helvetica"/>
      </rPr>
      <t>e)</t>
    </r>
  </si>
  <si>
    <r>
      <t>Scope 1 GHG Intensity
Scope 1 GHG Emissions (Metric tons CO</t>
    </r>
    <r>
      <rPr>
        <vertAlign val="subscript"/>
        <sz val="14"/>
        <color theme="1"/>
        <rFont val="Helvetica"/>
      </rPr>
      <t>2</t>
    </r>
    <r>
      <rPr>
        <sz val="14"/>
        <color theme="1"/>
        <rFont val="Helvetica"/>
      </rPr>
      <t>e)/Gross Annual Production as Reported Under Subpart W (MBoe)</t>
    </r>
  </si>
  <si>
    <t>Percent of Scope 1 GHG Emissions Attributed to Boosting and Gathering Segment</t>
  </si>
  <si>
    <t>Scope 2 GHG Emissions (Metrics tons CO2e)</t>
  </si>
  <si>
    <t>Scopes 1 &amp; 2 Combined GHG Intensity
(Scope 1 GHG Emissions (Metric tons CO2e) + Scope 2 GHG Emissions (Metric tons CO2e))/Gross Annual Production as Reported Under Subpart W (MBoe)</t>
  </si>
  <si>
    <r>
      <t>Scope 1 Methane Emissions (Metric tons CH</t>
    </r>
    <r>
      <rPr>
        <vertAlign val="subscript"/>
        <sz val="14"/>
        <color theme="1"/>
        <rFont val="Helvetica"/>
      </rPr>
      <t>4</t>
    </r>
    <r>
      <rPr>
        <sz val="14"/>
        <color theme="1"/>
        <rFont val="Helvetica"/>
      </rPr>
      <t>)</t>
    </r>
  </si>
  <si>
    <r>
      <t>Scope 1 Methane Intensity
Scope 1 Methane Emissions (Metric tons CH</t>
    </r>
    <r>
      <rPr>
        <vertAlign val="subscript"/>
        <sz val="14"/>
        <color theme="1"/>
        <rFont val="Helvetica"/>
      </rPr>
      <t>4</t>
    </r>
    <r>
      <rPr>
        <sz val="14"/>
        <color theme="1"/>
        <rFont val="Helvetica"/>
      </rPr>
      <t>)/Gross Annual Production - As Reported Under Subpart W (MBoe)</t>
    </r>
  </si>
  <si>
    <t>Percent of Scope 1 Methane Emissions Attributed to Boosting and Gathering Segment</t>
  </si>
  <si>
    <t>Flaring</t>
  </si>
  <si>
    <t>Gross Annual Volume of Flared Gas (Mcf)</t>
  </si>
  <si>
    <t>Percentage of gas flared per Mcf of gas produced
Gross Annual Volume of Flared Gas (Mcf)/Gross Annual Gas Production (Mcf)</t>
  </si>
  <si>
    <t>Volume of gas flared per barrel of oil equivalent produced 
Gross Annual Volume of Flared Gas (Mcf)/Gross Annual Production (Boe)</t>
  </si>
  <si>
    <t>Spills</t>
  </si>
  <si>
    <t>Spill Intensity
Produced Liquids Spilled (Bbl)/Total Produced Liquids (MBbl)</t>
  </si>
  <si>
    <t>Water Use</t>
  </si>
  <si>
    <t>Fresh Water Intensity
Fresh Water Consumed (Bbl)/Gross Annual Production (Boe)</t>
  </si>
  <si>
    <t>Water Recycle Rate
Recycled Water (Bbl)/Total Water Consumed (Bbl)</t>
  </si>
  <si>
    <t>Does your company use WRI Aqueduct, GEMI, Water Risk Filter, Water Risk Monetizer, or other comparable tool or methodology to determine the water stressed areas in your portfolio?</t>
  </si>
  <si>
    <t>Yes</t>
  </si>
  <si>
    <t>Safety</t>
  </si>
  <si>
    <t>Employee TRIR
# of Employee OSHA Recordable Cases x 200,000 / Annual Employee Workhours</t>
  </si>
  <si>
    <t>Contractor TRIR
# of Contractor OSHA Recordable Cases x 200,000 / Annual Contractor Workhours</t>
  </si>
  <si>
    <t>Combined TRIR
# of Combined OSHA Recordable Cases x 200,000 / Annual Combined Workhours</t>
  </si>
  <si>
    <t>Supporting Data</t>
  </si>
  <si>
    <t>Gross Annual Oil Production (Bbl)</t>
  </si>
  <si>
    <t>Gross Annual Gas Production (Mcf)</t>
  </si>
  <si>
    <t>Gross Annual Production (Boe)</t>
  </si>
  <si>
    <t>Gross Annual Production (MBoe)</t>
  </si>
  <si>
    <t>Gross Annual Production - As Reported Under Subpart W (MBoe)</t>
  </si>
  <si>
    <t>Total Produced Liquids (MBbl)</t>
  </si>
  <si>
    <t>Produced Liquids Spilled (Bbl)</t>
  </si>
  <si>
    <t>Fresh Water Consumed (Bbl)</t>
  </si>
  <si>
    <t>Recycled Water (Bbl)</t>
  </si>
  <si>
    <t>Total Water Consumed (Bbl)</t>
  </si>
  <si>
    <t>Employee OSHA Recordable Cases</t>
  </si>
  <si>
    <t>Contractor OSHA Recordable Cases</t>
  </si>
  <si>
    <t>Combined OSHA Recordable Cases</t>
  </si>
  <si>
    <t>Annual Employee Workhours</t>
  </si>
  <si>
    <t>Annual Contractor Workhours</t>
  </si>
  <si>
    <t>Methodology</t>
  </si>
  <si>
    <t>Actuals</t>
  </si>
  <si>
    <t>Annual Combined Workhours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</si>
</sst>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00000_);_(* \(#,##0.000000\);_(* &quot;-&quot;??_);_(@_)"/>
    <numFmt numFmtId="167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Helvetica"/>
    </font>
    <font>
      <b/>
      <sz val="20"/>
      <color theme="1"/>
      <name val="Helvetica"/>
    </font>
    <font>
      <b/>
      <sz val="16"/>
      <color theme="1"/>
      <name val="Helvetica"/>
    </font>
    <font>
      <sz val="16"/>
      <color theme="1"/>
      <name val="Helvetica"/>
    </font>
    <font>
      <b/>
      <sz val="18"/>
      <color theme="1"/>
      <name val="Helvetica"/>
    </font>
    <font>
      <vertAlign val="subscript"/>
      <sz val="14"/>
      <color theme="1"/>
      <name val="Helvetica"/>
    </font>
    <font>
      <b/>
      <sz val="14"/>
      <color theme="1"/>
      <name val="Helvetica"/>
    </font>
    <font>
      <sz val="10"/>
      <name val="Arial"/>
      <family val="2"/>
    </font>
    <font>
      <sz val="14"/>
      <name val="Helvetica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BDFCD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43" fontId="2" fillId="0" borderId="0" xfId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vertical="center"/>
    </xf>
    <xf numFmtId="43" fontId="2" fillId="0" borderId="0" xfId="1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10" fontId="2" fillId="0" borderId="0" xfId="2" applyNumberFormat="1" applyFont="1" applyBorder="1" applyAlignment="1">
      <alignment horizontal="center" vertical="center"/>
    </xf>
    <xf numFmtId="10" fontId="2" fillId="0" borderId="0" xfId="2" applyNumberFormat="1" applyFont="1" applyBorder="1" applyAlignment="1">
      <alignment horizontal="right" vertical="center"/>
    </xf>
    <xf numFmtId="165" fontId="2" fillId="0" borderId="0" xfId="1" applyNumberFormat="1" applyFont="1" applyBorder="1" applyAlignment="1">
      <alignment horizontal="right" vertical="center"/>
    </xf>
    <xf numFmtId="165" fontId="2" fillId="0" borderId="0" xfId="1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66" fontId="2" fillId="0" borderId="0" xfId="1" applyNumberFormat="1" applyFont="1" applyBorder="1" applyAlignment="1">
      <alignment horizontal="center" vertical="center"/>
    </xf>
    <xf numFmtId="167" fontId="2" fillId="0" borderId="0" xfId="2" applyNumberFormat="1" applyFont="1" applyBorder="1" applyAlignment="1">
      <alignment horizontal="right" vertical="center"/>
    </xf>
    <xf numFmtId="9" fontId="2" fillId="0" borderId="0" xfId="2" applyFont="1" applyBorder="1" applyAlignment="1">
      <alignment horizontal="center" vertical="center"/>
    </xf>
    <xf numFmtId="166" fontId="8" fillId="2" borderId="0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64" fontId="2" fillId="0" borderId="0" xfId="1" applyNumberFormat="1" applyFont="1" applyBorder="1" applyAlignment="1">
      <alignment vertical="center"/>
    </xf>
    <xf numFmtId="0" fontId="2" fillId="0" borderId="0" xfId="0" applyFont="1" applyAlignment="1">
      <alignment horizontal="left" vertical="center" indent="5"/>
    </xf>
    <xf numFmtId="0" fontId="2" fillId="0" borderId="0" xfId="0" applyFont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2" fontId="2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3" fontId="10" fillId="3" borderId="13" xfId="3" applyNumberFormat="1" applyFont="1" applyFill="1" applyBorder="1" applyAlignment="1" applyProtection="1">
      <alignment horizontal="right" vertical="center"/>
      <protection locked="0"/>
    </xf>
    <xf numFmtId="164" fontId="2" fillId="2" borderId="0" xfId="1" applyNumberFormat="1" applyFont="1" applyFill="1" applyBorder="1" applyAlignment="1">
      <alignment horizontal="right" vertical="center"/>
    </xf>
    <xf numFmtId="9" fontId="2" fillId="2" borderId="0" xfId="2" applyFont="1" applyFill="1" applyBorder="1" applyAlignment="1">
      <alignment horizontal="right" vertical="center"/>
    </xf>
    <xf numFmtId="9" fontId="2" fillId="0" borderId="0" xfId="2" applyFont="1" applyFill="1" applyBorder="1" applyAlignment="1">
      <alignment horizontal="right" vertical="center"/>
    </xf>
    <xf numFmtId="164" fontId="2" fillId="0" borderId="0" xfId="1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</cellXfs>
  <cellStyles count="4">
    <cellStyle name="Comma" xfId="1" builtinId="3"/>
    <cellStyle name="Comma 3" xfId="3" xr:uid="{B8059784-7BAF-424E-A3D1-8BE25FE5464D}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</xdr:rowOff>
    </xdr:from>
    <xdr:to>
      <xdr:col>3</xdr:col>
      <xdr:colOff>1643743</xdr:colOff>
      <xdr:row>5</xdr:row>
      <xdr:rowOff>182402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5350" y="228601"/>
          <a:ext cx="3777343" cy="1096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H76"/>
  <sheetViews>
    <sheetView showGridLines="0" tabSelected="1" zoomScale="70" zoomScaleNormal="70" workbookViewId="0">
      <selection activeCell="D81" sqref="D81"/>
    </sheetView>
  </sheetViews>
  <sheetFormatPr defaultColWidth="8.7109375" defaultRowHeight="18"/>
  <cols>
    <col min="1" max="1" width="8.7109375" style="1"/>
    <col min="2" max="2" width="4.5703125" style="1" customWidth="1"/>
    <col min="3" max="3" width="32" style="1" customWidth="1"/>
    <col min="4" max="4" width="93.42578125" style="1" customWidth="1"/>
    <col min="5" max="5" width="20.42578125" style="3" customWidth="1"/>
    <col min="6" max="6" width="2" style="3" customWidth="1"/>
    <col min="7" max="7" width="106.5703125" style="1" customWidth="1"/>
    <col min="8" max="8" width="4.5703125" style="1" customWidth="1"/>
    <col min="9" max="11" width="8.7109375" style="1"/>
    <col min="12" max="12" width="35.5703125" style="1" bestFit="1" customWidth="1"/>
    <col min="13" max="16384" width="8.7109375" style="1"/>
  </cols>
  <sheetData>
    <row r="7" spans="2:8" ht="26.25">
      <c r="C7" s="2" t="s">
        <v>0</v>
      </c>
      <c r="D7" s="2"/>
    </row>
    <row r="8" spans="2:8" ht="20.25">
      <c r="C8" s="4" t="s">
        <v>1</v>
      </c>
      <c r="D8" s="5" t="s">
        <v>2</v>
      </c>
    </row>
    <row r="9" spans="2:8" ht="20.25">
      <c r="C9" s="6" t="s">
        <v>3</v>
      </c>
      <c r="D9" s="49">
        <v>2022</v>
      </c>
    </row>
    <row r="11" spans="2:8" ht="18.75" thickBot="1"/>
    <row r="12" spans="2:8" ht="18" customHeight="1">
      <c r="B12" s="7"/>
      <c r="C12" s="8"/>
      <c r="D12" s="8"/>
      <c r="E12" s="9"/>
      <c r="F12" s="9"/>
      <c r="G12" s="8"/>
      <c r="H12" s="10"/>
    </row>
    <row r="13" spans="2:8" ht="23.25">
      <c r="B13" s="11"/>
      <c r="E13" s="12">
        <v>2022</v>
      </c>
      <c r="F13" s="12"/>
      <c r="G13" s="12" t="s">
        <v>4</v>
      </c>
      <c r="H13" s="13"/>
    </row>
    <row r="14" spans="2:8" ht="23.25">
      <c r="B14" s="11"/>
      <c r="C14" s="47" t="s">
        <v>5</v>
      </c>
      <c r="D14" s="47"/>
      <c r="H14" s="13"/>
    </row>
    <row r="15" spans="2:8" ht="44.1" customHeight="1">
      <c r="B15" s="11"/>
      <c r="C15" s="48" t="s">
        <v>6</v>
      </c>
      <c r="D15" s="48"/>
      <c r="E15" s="43">
        <v>1458847</v>
      </c>
      <c r="F15" s="14"/>
      <c r="G15" s="15"/>
      <c r="H15" s="13"/>
    </row>
    <row r="16" spans="2:8" ht="7.35" customHeight="1">
      <c r="B16" s="11"/>
      <c r="C16" s="16"/>
      <c r="D16" s="16"/>
      <c r="E16" s="24"/>
      <c r="G16" s="17"/>
      <c r="H16" s="13"/>
    </row>
    <row r="17" spans="2:8" ht="55.5" customHeight="1">
      <c r="B17" s="11"/>
      <c r="C17" s="48" t="s">
        <v>7</v>
      </c>
      <c r="D17" s="48"/>
      <c r="E17" s="18">
        <f>$E$15/$E$63</f>
        <v>11.331443927770826</v>
      </c>
      <c r="F17" s="14"/>
      <c r="G17" s="15"/>
      <c r="H17" s="13"/>
    </row>
    <row r="18" spans="2:8" ht="7.35" customHeight="1">
      <c r="B18" s="11"/>
      <c r="C18" s="16"/>
      <c r="D18" s="16"/>
      <c r="E18" s="24"/>
      <c r="G18" s="17"/>
      <c r="H18" s="13"/>
    </row>
    <row r="19" spans="2:8" ht="34.5" customHeight="1">
      <c r="B19" s="11"/>
      <c r="C19" s="48" t="s">
        <v>8</v>
      </c>
      <c r="D19" s="48"/>
      <c r="E19" s="44">
        <v>0.14000000000000001</v>
      </c>
      <c r="F19" s="14"/>
      <c r="G19" s="19"/>
      <c r="H19" s="13"/>
    </row>
    <row r="20" spans="2:8" ht="7.5" customHeight="1">
      <c r="B20" s="11"/>
      <c r="C20" s="16"/>
      <c r="D20" s="16"/>
      <c r="E20" s="45"/>
      <c r="F20" s="14"/>
      <c r="G20" s="39"/>
      <c r="H20" s="13"/>
    </row>
    <row r="21" spans="2:8" ht="36.75" customHeight="1">
      <c r="B21" s="11"/>
      <c r="C21" s="48" t="s">
        <v>9</v>
      </c>
      <c r="D21" s="48"/>
      <c r="E21" s="43">
        <v>258997.68492145126</v>
      </c>
      <c r="F21" s="14"/>
      <c r="G21" s="19"/>
      <c r="H21" s="13"/>
    </row>
    <row r="22" spans="2:8" ht="8.25" customHeight="1">
      <c r="B22" s="11"/>
      <c r="C22" s="16"/>
      <c r="D22" s="16"/>
      <c r="E22" s="45"/>
      <c r="F22" s="14"/>
      <c r="G22" s="39"/>
      <c r="H22" s="13"/>
    </row>
    <row r="23" spans="2:8" ht="64.5" customHeight="1">
      <c r="B23" s="11"/>
      <c r="C23" s="48" t="s">
        <v>10</v>
      </c>
      <c r="D23" s="48"/>
      <c r="E23" s="40">
        <f>(E15+E21)/E63</f>
        <v>13.343181789321681</v>
      </c>
      <c r="G23" s="15"/>
      <c r="H23" s="13"/>
    </row>
    <row r="24" spans="2:8" ht="7.5" customHeight="1">
      <c r="B24" s="11"/>
      <c r="C24" s="16"/>
      <c r="D24" s="16"/>
      <c r="E24" s="24"/>
      <c r="G24" s="39"/>
      <c r="H24" s="13"/>
    </row>
    <row r="25" spans="2:8" ht="36" customHeight="1">
      <c r="B25" s="11"/>
      <c r="C25" s="48" t="s">
        <v>11</v>
      </c>
      <c r="D25" s="48"/>
      <c r="E25" s="43">
        <v>6191</v>
      </c>
      <c r="F25" s="14"/>
      <c r="G25" s="19"/>
      <c r="H25" s="13"/>
    </row>
    <row r="26" spans="2:8" ht="7.35" customHeight="1">
      <c r="B26" s="11"/>
      <c r="C26" s="16"/>
      <c r="D26" s="16"/>
      <c r="E26" s="24"/>
      <c r="G26" s="17"/>
      <c r="H26" s="13"/>
    </row>
    <row r="27" spans="2:8" ht="56.25" customHeight="1">
      <c r="B27" s="11"/>
      <c r="C27" s="48" t="s">
        <v>12</v>
      </c>
      <c r="D27" s="48"/>
      <c r="E27" s="18">
        <f>$E$25/$E$63</f>
        <v>4.8087955321448501E-2</v>
      </c>
      <c r="F27" s="14"/>
      <c r="G27" s="19"/>
      <c r="H27" s="13"/>
    </row>
    <row r="28" spans="2:8" ht="7.35" customHeight="1">
      <c r="B28" s="11"/>
      <c r="C28" s="16"/>
      <c r="D28" s="16"/>
      <c r="E28" s="24"/>
      <c r="G28" s="17"/>
      <c r="H28" s="13"/>
    </row>
    <row r="29" spans="2:8" ht="44.1" customHeight="1">
      <c r="B29" s="11"/>
      <c r="C29" s="48" t="s">
        <v>13</v>
      </c>
      <c r="D29" s="48"/>
      <c r="E29" s="44">
        <v>0.18</v>
      </c>
      <c r="F29" s="14"/>
      <c r="G29" s="19"/>
      <c r="H29" s="13"/>
    </row>
    <row r="30" spans="2:8" ht="8.65" customHeight="1">
      <c r="B30" s="11"/>
      <c r="C30" s="16"/>
      <c r="D30" s="16"/>
      <c r="E30" s="24"/>
      <c r="H30" s="13"/>
    </row>
    <row r="31" spans="2:8" ht="23.25">
      <c r="B31" s="11"/>
      <c r="C31" s="47" t="s">
        <v>14</v>
      </c>
      <c r="D31" s="47"/>
      <c r="E31" s="24"/>
      <c r="H31" s="13"/>
    </row>
    <row r="32" spans="2:8" ht="44.1" customHeight="1">
      <c r="B32" s="11"/>
      <c r="C32" s="48" t="s">
        <v>15</v>
      </c>
      <c r="D32" s="48"/>
      <c r="E32" s="43">
        <v>2769004.5109999999</v>
      </c>
      <c r="F32" s="20"/>
      <c r="G32" s="15"/>
      <c r="H32" s="13"/>
    </row>
    <row r="33" spans="2:8" ht="7.35" customHeight="1">
      <c r="B33" s="11"/>
      <c r="C33" s="16"/>
      <c r="D33" s="16"/>
      <c r="E33" s="24"/>
      <c r="G33" s="17"/>
      <c r="H33" s="13"/>
    </row>
    <row r="34" spans="2:8" ht="44.1" customHeight="1">
      <c r="B34" s="11"/>
      <c r="C34" s="48" t="s">
        <v>16</v>
      </c>
      <c r="D34" s="48"/>
      <c r="E34" s="21">
        <f>$E$32/$E$60</f>
        <v>7.7787366228071744E-3</v>
      </c>
      <c r="F34" s="20"/>
      <c r="G34" s="15"/>
      <c r="H34" s="13"/>
    </row>
    <row r="35" spans="2:8" ht="7.35" customHeight="1">
      <c r="B35" s="11"/>
      <c r="C35" s="16"/>
      <c r="D35" s="16"/>
      <c r="E35" s="24"/>
      <c r="G35" s="17"/>
      <c r="H35" s="13"/>
    </row>
    <row r="36" spans="2:8" ht="44.1" customHeight="1">
      <c r="B36" s="11"/>
      <c r="C36" s="48" t="s">
        <v>17</v>
      </c>
      <c r="D36" s="48"/>
      <c r="E36" s="22">
        <f>$E$32/$E$61</f>
        <v>2.1507957552876329E-2</v>
      </c>
      <c r="F36" s="23"/>
      <c r="G36" s="15"/>
      <c r="H36" s="13"/>
    </row>
    <row r="37" spans="2:8" ht="8.65" customHeight="1">
      <c r="B37" s="11"/>
      <c r="C37" s="16"/>
      <c r="D37" s="16"/>
      <c r="E37" s="24"/>
      <c r="H37" s="13"/>
    </row>
    <row r="38" spans="2:8" ht="23.25">
      <c r="B38" s="11"/>
      <c r="C38" s="47" t="s">
        <v>18</v>
      </c>
      <c r="D38" s="47"/>
      <c r="E38" s="24"/>
      <c r="H38" s="13"/>
    </row>
    <row r="39" spans="2:8" ht="44.1" customHeight="1">
      <c r="B39" s="11"/>
      <c r="C39" s="48" t="s">
        <v>19</v>
      </c>
      <c r="D39" s="48"/>
      <c r="E39" s="22">
        <f>$E$65/$E$64</f>
        <v>2.6366927366495051E-2</v>
      </c>
      <c r="F39" s="23"/>
      <c r="G39" s="15"/>
      <c r="H39" s="13"/>
    </row>
    <row r="40" spans="2:8" ht="8.65" customHeight="1">
      <c r="B40" s="11"/>
      <c r="C40" s="16"/>
      <c r="D40" s="16"/>
      <c r="E40" s="24"/>
      <c r="H40" s="13"/>
    </row>
    <row r="41" spans="2:8" ht="23.25">
      <c r="B41" s="11"/>
      <c r="C41" s="47" t="s">
        <v>20</v>
      </c>
      <c r="D41" s="47"/>
      <c r="E41" s="24"/>
      <c r="H41" s="13"/>
    </row>
    <row r="42" spans="2:8" ht="44.1" customHeight="1">
      <c r="B42" s="11"/>
      <c r="C42" s="48" t="s">
        <v>21</v>
      </c>
      <c r="D42" s="48"/>
      <c r="E42" s="22">
        <f>$E$66/$E$61</f>
        <v>0.48319381810484269</v>
      </c>
      <c r="F42" s="25"/>
      <c r="G42" s="15"/>
      <c r="H42" s="13"/>
    </row>
    <row r="43" spans="2:8" ht="7.35" customHeight="1">
      <c r="B43" s="11"/>
      <c r="C43" s="16"/>
      <c r="D43" s="16"/>
      <c r="E43" s="24"/>
      <c r="G43" s="17"/>
      <c r="H43" s="13"/>
    </row>
    <row r="44" spans="2:8" ht="44.1" customHeight="1">
      <c r="B44" s="11"/>
      <c r="C44" s="48" t="s">
        <v>22</v>
      </c>
      <c r="D44" s="48"/>
      <c r="E44" s="26">
        <f>$E$67/$E$68</f>
        <v>0.32201799588040075</v>
      </c>
      <c r="F44" s="27"/>
      <c r="G44" s="15"/>
      <c r="H44" s="13"/>
    </row>
    <row r="45" spans="2:8" ht="7.35" customHeight="1">
      <c r="B45" s="11"/>
      <c r="C45" s="16"/>
      <c r="D45" s="16"/>
      <c r="G45" s="17"/>
      <c r="H45" s="13"/>
    </row>
    <row r="46" spans="2:8" ht="44.1" customHeight="1">
      <c r="B46" s="11"/>
      <c r="C46" s="48" t="s">
        <v>23</v>
      </c>
      <c r="D46" s="48"/>
      <c r="E46" s="28" t="s">
        <v>24</v>
      </c>
      <c r="F46"/>
      <c r="G46" s="15"/>
      <c r="H46" s="13"/>
    </row>
    <row r="47" spans="2:8" ht="8.65" customHeight="1">
      <c r="B47" s="11"/>
      <c r="C47" s="16"/>
      <c r="D47" s="16"/>
      <c r="H47" s="13"/>
    </row>
    <row r="48" spans="2:8" ht="23.25">
      <c r="B48" s="11"/>
      <c r="C48" s="47" t="s">
        <v>25</v>
      </c>
      <c r="D48" s="47"/>
      <c r="H48" s="13"/>
    </row>
    <row r="49" spans="2:8" ht="44.1" customHeight="1">
      <c r="B49" s="11"/>
      <c r="C49" s="48" t="s">
        <v>26</v>
      </c>
      <c r="D49" s="48"/>
      <c r="E49" s="18">
        <f>($E$69*200000)/$E$72</f>
        <v>8.9444438233025128E-2</v>
      </c>
      <c r="F49" s="14"/>
      <c r="G49" s="15"/>
      <c r="H49" s="13"/>
    </row>
    <row r="50" spans="2:8" ht="7.35" customHeight="1">
      <c r="B50" s="11"/>
      <c r="C50" s="16"/>
      <c r="D50" s="16"/>
      <c r="E50" s="18"/>
      <c r="F50" s="14"/>
      <c r="G50" s="17"/>
      <c r="H50" s="13"/>
    </row>
    <row r="51" spans="2:8" ht="44.1" customHeight="1">
      <c r="B51" s="11"/>
      <c r="C51" s="48" t="s">
        <v>27</v>
      </c>
      <c r="D51" s="48"/>
      <c r="E51" s="18">
        <f>($E$70*200000)/$E$73</f>
        <v>0.28784844105190843</v>
      </c>
      <c r="F51" s="14"/>
      <c r="G51" s="19"/>
      <c r="H51" s="13"/>
    </row>
    <row r="52" spans="2:8" ht="7.35" customHeight="1">
      <c r="B52" s="11"/>
      <c r="C52" s="16"/>
      <c r="D52" s="16"/>
      <c r="E52" s="18"/>
      <c r="F52" s="14"/>
      <c r="G52" s="17"/>
      <c r="H52" s="13"/>
    </row>
    <row r="53" spans="2:8" ht="44.1" customHeight="1">
      <c r="B53" s="11"/>
      <c r="C53" s="48" t="s">
        <v>28</v>
      </c>
      <c r="D53" s="48"/>
      <c r="E53" s="18">
        <f>($E$71*200000)/$E$75</f>
        <v>0.27114173037681394</v>
      </c>
      <c r="F53" s="14"/>
      <c r="G53" s="19"/>
      <c r="H53" s="13"/>
    </row>
    <row r="54" spans="2:8">
      <c r="B54" s="11"/>
      <c r="H54" s="13"/>
    </row>
    <row r="55" spans="2:8">
      <c r="B55" s="11"/>
      <c r="H55" s="13"/>
    </row>
    <row r="56" spans="2:8">
      <c r="B56" s="11"/>
      <c r="H56" s="13"/>
    </row>
    <row r="57" spans="2:8">
      <c r="B57" s="11"/>
      <c r="H57" s="13"/>
    </row>
    <row r="58" spans="2:8" ht="23.25">
      <c r="B58" s="11"/>
      <c r="C58" s="29" t="s">
        <v>29</v>
      </c>
      <c r="D58" s="29"/>
      <c r="E58" s="41">
        <v>2022</v>
      </c>
      <c r="F58"/>
      <c r="G58"/>
      <c r="H58" s="13"/>
    </row>
    <row r="59" spans="2:8" ht="24" customHeight="1">
      <c r="B59" s="11"/>
      <c r="C59" s="1" t="s">
        <v>30</v>
      </c>
      <c r="E59" s="43">
        <v>69414760.268000007</v>
      </c>
      <c r="F59"/>
      <c r="G59"/>
      <c r="H59" s="13"/>
    </row>
    <row r="60" spans="2:8" ht="24" customHeight="1">
      <c r="B60" s="11"/>
      <c r="C60" s="1" t="s">
        <v>31</v>
      </c>
      <c r="E60" s="43">
        <v>355970981.57062006</v>
      </c>
      <c r="F60"/>
      <c r="G60"/>
      <c r="H60" s="13"/>
    </row>
    <row r="61" spans="2:8" ht="24" customHeight="1">
      <c r="B61" s="11"/>
      <c r="C61" s="1" t="s">
        <v>32</v>
      </c>
      <c r="E61" s="46">
        <f>$E$59+$E$60/6</f>
        <v>128743257.19643667</v>
      </c>
      <c r="F61"/>
      <c r="G61"/>
      <c r="H61" s="13"/>
    </row>
    <row r="62" spans="2:8" ht="24" customHeight="1">
      <c r="B62" s="11"/>
      <c r="C62" s="1" t="s">
        <v>33</v>
      </c>
      <c r="E62" s="46">
        <f>E61/1000</f>
        <v>128743.25719643668</v>
      </c>
      <c r="F62"/>
      <c r="G62"/>
      <c r="H62" s="13"/>
    </row>
    <row r="63" spans="2:8" ht="24" customHeight="1">
      <c r="B63" s="11"/>
      <c r="C63" s="1" t="s">
        <v>34</v>
      </c>
      <c r="E63" s="43">
        <v>128743.25719643668</v>
      </c>
      <c r="F63"/>
      <c r="G63"/>
      <c r="H63" s="13"/>
    </row>
    <row r="64" spans="2:8" ht="24" customHeight="1">
      <c r="B64" s="11"/>
      <c r="C64" s="1" t="s">
        <v>35</v>
      </c>
      <c r="E64" s="43">
        <v>228999</v>
      </c>
      <c r="F64"/>
      <c r="G64"/>
      <c r="H64" s="13"/>
    </row>
    <row r="65" spans="2:8" ht="24" customHeight="1">
      <c r="B65" s="11"/>
      <c r="C65" s="1" t="s">
        <v>36</v>
      </c>
      <c r="E65" s="43">
        <v>6038</v>
      </c>
      <c r="F65"/>
      <c r="G65"/>
      <c r="H65" s="13"/>
    </row>
    <row r="66" spans="2:8" ht="24" customHeight="1">
      <c r="B66" s="11"/>
      <c r="C66" s="1" t="s">
        <v>37</v>
      </c>
      <c r="E66" s="43">
        <v>62207946</v>
      </c>
      <c r="F66"/>
      <c r="G66"/>
      <c r="H66" s="13"/>
    </row>
    <row r="67" spans="2:8" ht="24" customHeight="1">
      <c r="B67" s="11"/>
      <c r="C67" s="1" t="s">
        <v>38</v>
      </c>
      <c r="E67" s="43">
        <v>29311491</v>
      </c>
      <c r="F67"/>
      <c r="G67"/>
      <c r="H67" s="13"/>
    </row>
    <row r="68" spans="2:8" ht="24" customHeight="1">
      <c r="B68" s="11"/>
      <c r="C68" s="1" t="s">
        <v>39</v>
      </c>
      <c r="E68" s="43">
        <v>91024388</v>
      </c>
      <c r="F68"/>
      <c r="G68"/>
      <c r="H68" s="13"/>
    </row>
    <row r="69" spans="2:8" ht="24" customHeight="1">
      <c r="B69" s="11"/>
      <c r="C69" s="1" t="s">
        <v>40</v>
      </c>
      <c r="E69" s="43">
        <v>1</v>
      </c>
      <c r="F69"/>
      <c r="G69"/>
      <c r="H69" s="13"/>
    </row>
    <row r="70" spans="2:8" ht="24" customHeight="1">
      <c r="B70" s="11"/>
      <c r="C70" s="1" t="s">
        <v>41</v>
      </c>
      <c r="E70" s="43">
        <v>35</v>
      </c>
      <c r="F70"/>
      <c r="G70"/>
      <c r="H70" s="13"/>
    </row>
    <row r="71" spans="2:8" ht="24" customHeight="1">
      <c r="B71" s="11"/>
      <c r="C71" s="1" t="s">
        <v>42</v>
      </c>
      <c r="E71" s="46">
        <f>SUM($E$69:$E$70)</f>
        <v>36</v>
      </c>
      <c r="F71"/>
      <c r="G71"/>
      <c r="H71" s="13"/>
    </row>
    <row r="72" spans="2:8" ht="24" customHeight="1">
      <c r="B72" s="11"/>
      <c r="C72" s="1" t="s">
        <v>43</v>
      </c>
      <c r="E72" s="42">
        <v>2236025</v>
      </c>
      <c r="F72"/>
      <c r="G72"/>
      <c r="H72" s="13"/>
    </row>
    <row r="73" spans="2:8" ht="24" customHeight="1">
      <c r="B73" s="11"/>
      <c r="C73" s="1" t="s">
        <v>44</v>
      </c>
      <c r="E73" s="42">
        <v>24318353</v>
      </c>
      <c r="F73"/>
      <c r="G73"/>
      <c r="H73" s="13"/>
    </row>
    <row r="74" spans="2:8" ht="24" customHeight="1">
      <c r="B74" s="11"/>
      <c r="C74" s="31" t="s">
        <v>45</v>
      </c>
      <c r="D74" s="32"/>
      <c r="E74" s="33" t="s">
        <v>46</v>
      </c>
      <c r="F74"/>
      <c r="G74"/>
      <c r="H74" s="34"/>
    </row>
    <row r="75" spans="2:8" ht="24" customHeight="1">
      <c r="B75" s="11"/>
      <c r="C75" s="1" t="s">
        <v>47</v>
      </c>
      <c r="E75" s="30">
        <f>SUM($E$72:$E$73)</f>
        <v>26554378</v>
      </c>
      <c r="F75"/>
      <c r="G75"/>
      <c r="H75" s="13"/>
    </row>
    <row r="76" spans="2:8">
      <c r="B76" s="35"/>
      <c r="C76" s="36"/>
      <c r="D76" s="36"/>
      <c r="E76" s="37"/>
      <c r="F76" s="37"/>
      <c r="G76" s="36"/>
      <c r="H76" s="38"/>
    </row>
  </sheetData>
  <mergeCells count="23">
    <mergeCell ref="C49:D49"/>
    <mergeCell ref="C51:D51"/>
    <mergeCell ref="C53:D53"/>
    <mergeCell ref="C39:D39"/>
    <mergeCell ref="C41:D41"/>
    <mergeCell ref="C42:D42"/>
    <mergeCell ref="C44:D44"/>
    <mergeCell ref="C46:D46"/>
    <mergeCell ref="C48:D48"/>
    <mergeCell ref="C38:D38"/>
    <mergeCell ref="C14:D14"/>
    <mergeCell ref="C15:D15"/>
    <mergeCell ref="C17:D17"/>
    <mergeCell ref="C19:D19"/>
    <mergeCell ref="C25:D25"/>
    <mergeCell ref="C27:D27"/>
    <mergeCell ref="C29:D29"/>
    <mergeCell ref="C31:D31"/>
    <mergeCell ref="C32:D32"/>
    <mergeCell ref="C34:D34"/>
    <mergeCell ref="C36:D36"/>
    <mergeCell ref="C21:D21"/>
    <mergeCell ref="C23:D23"/>
  </mergeCells>
  <dataValidations count="2">
    <dataValidation type="list" allowBlank="1" showInputMessage="1" showErrorMessage="1" sqref="E74" xr:uid="{00000000-0002-0000-0000-000000000000}">
      <formula1>"(Select One), Actuals, API, CAPP"</formula1>
    </dataValidation>
    <dataValidation type="list" allowBlank="1" showInputMessage="1" showErrorMessage="1" sqref="E46" xr:uid="{00000000-0002-0000-0000-000001000000}">
      <formula1>"(Select One), Yes, No"</formula1>
    </dataValidation>
  </dataValidations>
  <pageMargins left="0.1" right="0.1" top="0.1" bottom="0.1" header="0.3" footer="0.3"/>
  <pageSetup scale="3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C4C0B-9CBB-48EB-8948-B3BD82225F65}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9b3462d-6cd4-4477-bd5f-a939907a2939" xsi:nil="true"/>
    <lcf76f155ced4ddcb4097134ff3c332f xmlns="332379e8-3887-4525-beae-47df38e81bfd">
      <Terms xmlns="http://schemas.microsoft.com/office/infopath/2007/PartnerControls"/>
    </lcf76f155ced4ddcb4097134ff3c332f>
    <MeetingCompleted xmlns="332379e8-3887-4525-beae-47df38e81bfd">false</MeetingCompleted>
    <SharedWithUsers xmlns="99b3462d-6cd4-4477-bd5f-a939907a2939">
      <UserInfo>
        <DisplayName>Jared Van Bruaene</DisplayName>
        <AccountId>103</AccountId>
        <AccountType/>
      </UserInfo>
      <UserInfo>
        <DisplayName>Gowland, Sarah</DisplayName>
        <AccountId>79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F11505D53BF349811AA0FDB89486DF" ma:contentTypeVersion="18" ma:contentTypeDescription="Create a new document." ma:contentTypeScope="" ma:versionID="1c5769642ce5bcfd83869355c596c495">
  <xsd:schema xmlns:xsd="http://www.w3.org/2001/XMLSchema" xmlns:xs="http://www.w3.org/2001/XMLSchema" xmlns:p="http://schemas.microsoft.com/office/2006/metadata/properties" xmlns:ns2="332379e8-3887-4525-beae-47df38e81bfd" xmlns:ns3="99b3462d-6cd4-4477-bd5f-a939907a2939" targetNamespace="http://schemas.microsoft.com/office/2006/metadata/properties" ma:root="true" ma:fieldsID="84210c2320259d82560bd7ca7af51ada" ns2:_="" ns3:_="">
    <xsd:import namespace="332379e8-3887-4525-beae-47df38e81bfd"/>
    <xsd:import namespace="99b3462d-6cd4-4477-bd5f-a939907a29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etingCompleted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379e8-3887-4525-beae-47df38e81b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etingCompleted" ma:index="12" nillable="true" ma:displayName="Meeting Completed" ma:default="0" ma:format="Dropdown" ma:internalName="MeetingCompleted">
      <xsd:simpleType>
        <xsd:restriction base="dms:Boolean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a4dffde-7d91-40c9-ba75-e675429199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b3462d-6cd4-4477-bd5f-a939907a293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d1f8057-e652-40d1-b83c-5e4b1065c420}" ma:internalName="TaxCatchAll" ma:showField="CatchAllData" ma:web="99b3462d-6cd4-4477-bd5f-a939907a29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B0AD41-5DA2-491B-9ABE-A531A7656C6B}"/>
</file>

<file path=customXml/itemProps2.xml><?xml version="1.0" encoding="utf-8"?>
<ds:datastoreItem xmlns:ds="http://schemas.openxmlformats.org/officeDocument/2006/customXml" ds:itemID="{4682D7FE-25C3-41DF-8B13-FF9042B08949}"/>
</file>

<file path=customXml/itemProps3.xml><?xml version="1.0" encoding="utf-8"?>
<ds:datastoreItem xmlns:ds="http://schemas.openxmlformats.org/officeDocument/2006/customXml" ds:itemID="{5CA7C055-D8D5-4A4C-93B4-53B5CA1999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Cimarex Energy Co.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Caterina Papadimitropoulos</dc:creator>
  <cp:keywords/>
  <dc:description/>
  <cp:lastModifiedBy>Gowland, Sarah</cp:lastModifiedBy>
  <cp:revision/>
  <dcterms:created xsi:type="dcterms:W3CDTF">2021-02-15T23:17:48Z</dcterms:created>
  <dcterms:modified xsi:type="dcterms:W3CDTF">2023-05-10T16:33:09Z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0x01010064F11505D53BF349811AA0FDB89486DF</vt:lpwstr>
  </property>
  <property fmtid="{D5CDD505-2E9C-101B-9397-08002B2CF9AE}" pid="3" name="MediaServiceImageTags">
    <vt:lpwstr/>
  </property>
  <property fmtid="{D5CDD505-2E9C-101B-9397-08002B2CF9AE}" pid="4" name="MSIP_Label_570d6e76-eb72-4e29-93ad-1b479ae792e8_Enabled">
    <vt:lpwstr>true</vt:lpwstr>
  </property>
  <property fmtid="{D5CDD505-2E9C-101B-9397-08002B2CF9AE}" pid="5" name="MSIP_Label_570d6e76-eb72-4e29-93ad-1b479ae792e8_SetDate">
    <vt:lpwstr>2023-03-27T15:56:23Z</vt:lpwstr>
  </property>
  <property fmtid="{D5CDD505-2E9C-101B-9397-08002B2CF9AE}" pid="6" name="MSIP_Label_570d6e76-eb72-4e29-93ad-1b479ae792e8_Method">
    <vt:lpwstr>Standard</vt:lpwstr>
  </property>
  <property fmtid="{D5CDD505-2E9C-101B-9397-08002B2CF9AE}" pid="7" name="MSIP_Label_570d6e76-eb72-4e29-93ad-1b479ae792e8_Name">
    <vt:lpwstr>Internal</vt:lpwstr>
  </property>
  <property fmtid="{D5CDD505-2E9C-101B-9397-08002B2CF9AE}" pid="8" name="MSIP_Label_570d6e76-eb72-4e29-93ad-1b479ae792e8_SiteId">
    <vt:lpwstr>cf0eed28-3144-48da-81a3-4a005701eda5</vt:lpwstr>
  </property>
  <property fmtid="{D5CDD505-2E9C-101B-9397-08002B2CF9AE}" pid="9" name="MSIP_Label_570d6e76-eb72-4e29-93ad-1b479ae792e8_ActionId">
    <vt:lpwstr>af58ab58-1cd4-40e6-a1c3-20bc56032e02</vt:lpwstr>
  </property>
  <property fmtid="{D5CDD505-2E9C-101B-9397-08002B2CF9AE}" pid="10" name="MSIP_Label_570d6e76-eb72-4e29-93ad-1b479ae792e8_ContentBits">
    <vt:lpwstr>0</vt:lpwstr>
  </property>
</Properties>
</file>