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encana.sharepoint.com/sites/Sustainability/Shared Documents/Website/ESG Metrics - Performance Data/2023/"/>
    </mc:Choice>
  </mc:AlternateContent>
  <xr:revisionPtr revIDLastSave="151" documentId="8_{34B0DD86-CD39-4115-88B5-C272474F6FAB}" xr6:coauthVersionLast="47" xr6:coauthVersionMax="47" xr10:uidLastSave="{283B2EC5-1196-4E1E-B1CE-947757103C2D}"/>
  <bookViews>
    <workbookView xWindow="28680" yWindow="-120" windowWidth="29040" windowHeight="15840" xr2:uid="{00000000-000D-0000-FFFF-FFFF00000000}"/>
  </bookViews>
  <sheets>
    <sheet name="2024 - AXPC Templa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9" i="1" l="1"/>
  <c r="G75" i="1"/>
  <c r="G71" i="1"/>
  <c r="G51" i="1"/>
  <c r="G49" i="1"/>
  <c r="G44" i="1"/>
  <c r="G42" i="1"/>
  <c r="G39" i="1"/>
  <c r="G36" i="1"/>
  <c r="G34" i="1"/>
  <c r="G27" i="1"/>
  <c r="G17" i="1"/>
  <c r="F17" i="1"/>
  <c r="F75" i="1"/>
  <c r="F71" i="1"/>
  <c r="F61" i="1"/>
  <c r="F51" i="1"/>
  <c r="F49" i="1"/>
  <c r="F44" i="1"/>
  <c r="F42" i="1"/>
  <c r="F39" i="1"/>
  <c r="F36" i="1"/>
  <c r="F34" i="1"/>
  <c r="F27" i="1"/>
  <c r="G53" i="1" l="1"/>
  <c r="F53" i="1"/>
  <c r="G62" i="1"/>
  <c r="F62" i="1"/>
  <c r="F23" i="1"/>
  <c r="E23" i="1"/>
  <c r="E17" i="1"/>
  <c r="E34" i="1" l="1"/>
  <c r="E75" i="1"/>
  <c r="E51" i="1"/>
  <c r="E49" i="1"/>
  <c r="E61" i="1"/>
  <c r="E44" i="1"/>
  <c r="E27" i="1"/>
  <c r="E36" i="1" l="1"/>
  <c r="E62" i="1"/>
  <c r="E42" i="1"/>
  <c r="E71" i="1"/>
  <c r="E53" i="1" l="1"/>
</calcChain>
</file>

<file path=xl/sharedStrings.xml><?xml version="1.0" encoding="utf-8"?>
<sst xmlns="http://schemas.openxmlformats.org/spreadsheetml/2006/main" count="55" uniqueCount="50">
  <si>
    <t>AXPC ESG Metrics Template</t>
  </si>
  <si>
    <t>Reporting Company:</t>
  </si>
  <si>
    <t>Reporting Period:</t>
  </si>
  <si>
    <t>(Use if Trending With Prior Years)</t>
  </si>
  <si>
    <t>Additional Comments</t>
  </si>
  <si>
    <t>Greenhouse Gas Emissions</t>
  </si>
  <si>
    <r>
      <t>Scope 1 GHG Emissions (Metrics tons CO</t>
    </r>
    <r>
      <rPr>
        <vertAlign val="subscript"/>
        <sz val="14"/>
        <color theme="1"/>
        <rFont val="Helvetica"/>
      </rPr>
      <t>2</t>
    </r>
    <r>
      <rPr>
        <sz val="14"/>
        <color theme="1"/>
        <rFont val="Helvetica"/>
      </rPr>
      <t>e)</t>
    </r>
  </si>
  <si>
    <r>
      <t>Scope 1 GHG Intensity
Scope 1 GHG Emissions (Metric tons CO</t>
    </r>
    <r>
      <rPr>
        <vertAlign val="subscript"/>
        <sz val="14"/>
        <color theme="1"/>
        <rFont val="Helvetica"/>
      </rPr>
      <t>2</t>
    </r>
    <r>
      <rPr>
        <sz val="14"/>
        <color theme="1"/>
        <rFont val="Helvetica"/>
      </rPr>
      <t>e)/Gross Annual Production as Reported Under Subpart W (MBoe)</t>
    </r>
  </si>
  <si>
    <t>Percent of Scope 1 GHG Emissions Attributed to Boosting and Gathering Segment</t>
  </si>
  <si>
    <t>Scope 2 GHG Emissions (Metrics tons CO2e)</t>
  </si>
  <si>
    <t>Scopes 1 &amp; 2 Combined GHG Intensity
(Scope 1 GHG Emissions (Metric tons CO2e) + Scope 2 GHG Emissions (Metric tons CO2e))/Gross Annual Production as Reported Under Subpart W (MBoe)</t>
  </si>
  <si>
    <r>
      <t>Scope 1 Methane Emissions (Metric tons CH</t>
    </r>
    <r>
      <rPr>
        <vertAlign val="subscript"/>
        <sz val="14"/>
        <color theme="1"/>
        <rFont val="Helvetica"/>
      </rPr>
      <t>4</t>
    </r>
    <r>
      <rPr>
        <sz val="14"/>
        <color theme="1"/>
        <rFont val="Helvetica"/>
      </rPr>
      <t>)</t>
    </r>
  </si>
  <si>
    <r>
      <t>Scope 1 Methane Intensity
Scope 1 Methane Emissions (Metric tons CH</t>
    </r>
    <r>
      <rPr>
        <vertAlign val="subscript"/>
        <sz val="14"/>
        <color theme="1"/>
        <rFont val="Helvetica"/>
      </rPr>
      <t>4</t>
    </r>
    <r>
      <rPr>
        <sz val="14"/>
        <color theme="1"/>
        <rFont val="Helvetica"/>
      </rPr>
      <t>)/Gross Annual Production - As Reported Under Subpart W (MBoe)</t>
    </r>
  </si>
  <si>
    <t>Percent of Scope 1 Methane Emissions Attributed to Boosting and Gathering Segment</t>
  </si>
  <si>
    <t>Flaring</t>
  </si>
  <si>
    <t>Gross Annual Volume of Flared Gas (Mcf)</t>
  </si>
  <si>
    <t>Percentage of gas flared per Mcf of gas produced
Gross Annual Volume of Flared Gas (Mcf)/Gross Annual Gas Production (Mcf)</t>
  </si>
  <si>
    <t>Volume of gas flared per barrel of oil equivalent produced 
Gross Annual Volume of Flared Gas (Mcf)/Gross Annual Production (Boe)</t>
  </si>
  <si>
    <t>Spills</t>
  </si>
  <si>
    <t>Spill Intensity
Produced Liquids Spilled (Bbl)/Total Produced Liquids (MBbl)</t>
  </si>
  <si>
    <t>Water Use</t>
  </si>
  <si>
    <t>Fresh Water Intensity
Fresh Water Used (Bbl)/Gross Annual Production (Boe)</t>
  </si>
  <si>
    <t>Produced Water Recycle Rate
Recycled Water (Bbl)/Total Water Used (Bbl)</t>
  </si>
  <si>
    <t>Does your company use WRI Aqueduct, GEMI, Water Risk Filter, Water Risk Monetizer, or other comparable tool or methodology to determine the water stressed areas in your portfolio?</t>
  </si>
  <si>
    <t>Safety</t>
  </si>
  <si>
    <t>Employee TRIR
# of Employee OSHA Recordable Cases x 200,000 / Annual Employee Workhours</t>
  </si>
  <si>
    <t>Contractor TRIR
# of Contractor OSHA Recordable Cases x 200,000 / Annual Contractor Workhours</t>
  </si>
  <si>
    <t>Combined TRIR
# of Combined OSHA Recordable Cases x 200,000 / Annual Combined Workhours</t>
  </si>
  <si>
    <t>Supporting Data</t>
  </si>
  <si>
    <t>Gross Annual Oil Production (Bbl)</t>
  </si>
  <si>
    <t>Gross Annual Gas Production (Mcf)</t>
  </si>
  <si>
    <t>Gross Annual Production (Boe)</t>
  </si>
  <si>
    <t>Gross Annual Production (MBoe)</t>
  </si>
  <si>
    <t>Gross Annual Production - As Reported Under Subpart W (MBoe)</t>
  </si>
  <si>
    <t>Total Produced Liquids (MBbl)</t>
  </si>
  <si>
    <t>Produced Liquids Spilled (Bbl)</t>
  </si>
  <si>
    <t>Fresh Water Used (Bbl)</t>
  </si>
  <si>
    <t>Recycled Water (Bbl)</t>
  </si>
  <si>
    <t>Total Water Used (Bbl)</t>
  </si>
  <si>
    <t>Employee OSHA Recordable Cases</t>
  </si>
  <si>
    <t>Contractor OSHA Recordable Cases</t>
  </si>
  <si>
    <t>Combined OSHA Recordable Cases</t>
  </si>
  <si>
    <t>Annual Employee Workhours</t>
  </si>
  <si>
    <t>Annual Contractor Workhours</t>
  </si>
  <si>
    <t>Methodology</t>
  </si>
  <si>
    <t>Annual Combined Workhours</t>
  </si>
  <si>
    <t>Ovintiv</t>
  </si>
  <si>
    <t>Yes</t>
  </si>
  <si>
    <t>N/A</t>
  </si>
  <si>
    <t>API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</si>
</sst>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  <numFmt numFmtId="166" formatCode="_(* #,##0.000000_);_(* \(#,##0.000000\);_(* &quot;-&quot;??_);_(@_)"/>
    <numFmt numFmtId="167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Helvetica"/>
    </font>
    <font>
      <b/>
      <sz val="20"/>
      <color theme="1"/>
      <name val="Helvetica"/>
    </font>
    <font>
      <b/>
      <sz val="16"/>
      <color theme="1"/>
      <name val="Helvetica"/>
    </font>
    <font>
      <sz val="16"/>
      <color theme="1"/>
      <name val="Helvetica"/>
    </font>
    <font>
      <b/>
      <sz val="18"/>
      <color theme="1"/>
      <name val="Helvetica"/>
    </font>
    <font>
      <vertAlign val="subscript"/>
      <sz val="14"/>
      <color theme="1"/>
      <name val="Helvetica"/>
    </font>
    <font>
      <b/>
      <sz val="14"/>
      <color theme="1"/>
      <name val="Helvetica"/>
    </font>
    <font>
      <i/>
      <sz val="14"/>
      <color theme="1"/>
      <name val="Helvetica"/>
    </font>
    <font>
      <sz val="11"/>
      <color theme="1" tint="0.499984740745262"/>
      <name val="Helvetica"/>
    </font>
    <font>
      <b/>
      <sz val="18"/>
      <color theme="1" tint="0.499984740745262"/>
      <name val="Helvetica"/>
    </font>
    <font>
      <sz val="14"/>
      <color theme="1" tint="0.499984740745262"/>
      <name val="Helvetica"/>
    </font>
    <font>
      <b/>
      <sz val="14"/>
      <color theme="1" tint="0.499984740745262"/>
      <name val="Helvetica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/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2" tint="-0.249977111117893"/>
      </right>
      <top/>
      <bottom/>
      <diagonal/>
    </border>
    <border>
      <left style="thin">
        <color theme="0" tint="-0.499984740745262"/>
      </left>
      <right style="thin">
        <color theme="2" tint="-0.249977111117893"/>
      </right>
      <top/>
      <bottom style="medium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43" fontId="2" fillId="0" borderId="0" xfId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vertical="center"/>
    </xf>
    <xf numFmtId="43" fontId="2" fillId="0" borderId="0" xfId="1" applyFont="1" applyBorder="1" applyAlignment="1">
      <alignment horizontal="right" vertical="center"/>
    </xf>
    <xf numFmtId="9" fontId="2" fillId="2" borderId="0" xfId="2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164" fontId="2" fillId="2" borderId="0" xfId="1" applyNumberFormat="1" applyFont="1" applyFill="1" applyBorder="1" applyAlignment="1">
      <alignment horizontal="center" vertical="center"/>
    </xf>
    <xf numFmtId="10" fontId="2" fillId="0" borderId="0" xfId="2" applyNumberFormat="1" applyFont="1" applyBorder="1" applyAlignment="1">
      <alignment horizontal="center" vertical="center"/>
    </xf>
    <xf numFmtId="10" fontId="2" fillId="0" borderId="0" xfId="2" applyNumberFormat="1" applyFont="1" applyBorder="1" applyAlignment="1">
      <alignment horizontal="right" vertical="center"/>
    </xf>
    <xf numFmtId="165" fontId="2" fillId="0" borderId="0" xfId="1" applyNumberFormat="1" applyFont="1" applyBorder="1" applyAlignment="1">
      <alignment horizontal="right" vertical="center"/>
    </xf>
    <xf numFmtId="165" fontId="2" fillId="0" borderId="0" xfId="1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166" fontId="2" fillId="0" borderId="0" xfId="1" applyNumberFormat="1" applyFont="1" applyBorder="1" applyAlignment="1">
      <alignment horizontal="center" vertical="center"/>
    </xf>
    <xf numFmtId="167" fontId="2" fillId="0" borderId="0" xfId="2" applyNumberFormat="1" applyFont="1" applyBorder="1" applyAlignment="1">
      <alignment horizontal="right" vertical="center"/>
    </xf>
    <xf numFmtId="9" fontId="2" fillId="0" borderId="0" xfId="2" applyFont="1" applyBorder="1" applyAlignment="1">
      <alignment horizontal="center" vertical="center"/>
    </xf>
    <xf numFmtId="166" fontId="8" fillId="2" borderId="0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164" fontId="2" fillId="0" borderId="0" xfId="1" applyNumberFormat="1" applyFont="1" applyBorder="1" applyAlignment="1">
      <alignment vertical="center"/>
    </xf>
    <xf numFmtId="0" fontId="2" fillId="0" borderId="0" xfId="0" applyFont="1" applyAlignment="1">
      <alignment horizontal="left" vertical="center" indent="5"/>
    </xf>
    <xf numFmtId="0" fontId="2" fillId="0" borderId="0" xfId="0" applyFont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9" fontId="2" fillId="0" borderId="0" xfId="2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15" xfId="0" applyFont="1" applyBorder="1" applyAlignment="1">
      <alignment vertical="center"/>
    </xf>
    <xf numFmtId="0" fontId="11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164" fontId="12" fillId="2" borderId="16" xfId="1" applyNumberFormat="1" applyFont="1" applyFill="1" applyBorder="1" applyAlignment="1">
      <alignment vertical="center"/>
    </xf>
    <xf numFmtId="43" fontId="12" fillId="0" borderId="16" xfId="1" applyFont="1" applyBorder="1" applyAlignment="1">
      <alignment horizontal="right" vertical="center"/>
    </xf>
    <xf numFmtId="9" fontId="12" fillId="0" borderId="16" xfId="2" applyFont="1" applyFill="1" applyBorder="1" applyAlignment="1">
      <alignment horizontal="center" vertical="center"/>
    </xf>
    <xf numFmtId="0" fontId="12" fillId="0" borderId="16" xfId="0" applyFont="1" applyBorder="1" applyAlignment="1">
      <alignment horizontal="right" vertical="center"/>
    </xf>
    <xf numFmtId="164" fontId="12" fillId="2" borderId="16" xfId="1" applyNumberFormat="1" applyFont="1" applyFill="1" applyBorder="1" applyAlignment="1">
      <alignment horizontal="center" vertical="center"/>
    </xf>
    <xf numFmtId="10" fontId="12" fillId="0" borderId="16" xfId="2" applyNumberFormat="1" applyFont="1" applyBorder="1" applyAlignment="1">
      <alignment horizontal="right" vertical="center"/>
    </xf>
    <xf numFmtId="165" fontId="12" fillId="0" borderId="16" xfId="1" applyNumberFormat="1" applyFont="1" applyBorder="1" applyAlignment="1">
      <alignment horizontal="right" vertical="center"/>
    </xf>
    <xf numFmtId="167" fontId="12" fillId="0" borderId="16" xfId="2" applyNumberFormat="1" applyFont="1" applyBorder="1" applyAlignment="1">
      <alignment horizontal="right" vertical="center"/>
    </xf>
    <xf numFmtId="166" fontId="13" fillId="2" borderId="16" xfId="1" applyNumberFormat="1" applyFont="1" applyFill="1" applyBorder="1" applyAlignment="1">
      <alignment horizontal="center" vertical="center"/>
    </xf>
    <xf numFmtId="164" fontId="12" fillId="0" borderId="16" xfId="1" applyNumberFormat="1" applyFont="1" applyBorder="1" applyAlignment="1">
      <alignment vertical="center"/>
    </xf>
    <xf numFmtId="0" fontId="13" fillId="2" borderId="16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164" fontId="12" fillId="2" borderId="18" xfId="1" applyNumberFormat="1" applyFont="1" applyFill="1" applyBorder="1" applyAlignment="1">
      <alignment vertical="center"/>
    </xf>
    <xf numFmtId="43" fontId="12" fillId="0" borderId="18" xfId="1" applyFont="1" applyBorder="1" applyAlignment="1">
      <alignment horizontal="right" vertical="center"/>
    </xf>
    <xf numFmtId="0" fontId="12" fillId="0" borderId="18" xfId="0" applyFont="1" applyBorder="1" applyAlignment="1">
      <alignment horizontal="right" vertical="center"/>
    </xf>
    <xf numFmtId="164" fontId="12" fillId="2" borderId="18" xfId="1" applyNumberFormat="1" applyFont="1" applyFill="1" applyBorder="1" applyAlignment="1">
      <alignment horizontal="center" vertical="center"/>
    </xf>
    <xf numFmtId="10" fontId="12" fillId="0" borderId="18" xfId="2" applyNumberFormat="1" applyFont="1" applyBorder="1" applyAlignment="1">
      <alignment horizontal="right" vertical="center"/>
    </xf>
    <xf numFmtId="165" fontId="12" fillId="0" borderId="18" xfId="1" applyNumberFormat="1" applyFont="1" applyBorder="1" applyAlignment="1">
      <alignment horizontal="right" vertical="center"/>
    </xf>
    <xf numFmtId="167" fontId="12" fillId="0" borderId="18" xfId="2" applyNumberFormat="1" applyFont="1" applyBorder="1" applyAlignment="1">
      <alignment horizontal="right" vertical="center"/>
    </xf>
    <xf numFmtId="166" fontId="13" fillId="2" borderId="18" xfId="1" applyNumberFormat="1" applyFont="1" applyFill="1" applyBorder="1" applyAlignment="1">
      <alignment horizontal="center" vertical="center"/>
    </xf>
    <xf numFmtId="164" fontId="12" fillId="0" borderId="18" xfId="1" applyNumberFormat="1" applyFont="1" applyBorder="1" applyAlignment="1">
      <alignment vertical="center"/>
    </xf>
    <xf numFmtId="0" fontId="13" fillId="2" borderId="18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vertical="center"/>
    </xf>
    <xf numFmtId="9" fontId="12" fillId="2" borderId="16" xfId="2" applyFont="1" applyFill="1" applyBorder="1" applyAlignment="1">
      <alignment horizontal="right" vertical="center"/>
    </xf>
    <xf numFmtId="0" fontId="5" fillId="0" borderId="1" xfId="0" applyFont="1" applyBorder="1" applyAlignment="1">
      <alignment horizontal="left" vertical="top"/>
    </xf>
    <xf numFmtId="2" fontId="12" fillId="0" borderId="16" xfId="0" applyNumberFormat="1" applyFont="1" applyBorder="1" applyAlignment="1">
      <alignment horizontal="right" vertical="center"/>
    </xf>
    <xf numFmtId="9" fontId="12" fillId="2" borderId="18" xfId="2" applyFont="1" applyFill="1" applyBorder="1" applyAlignment="1">
      <alignment horizontal="right" vertical="center"/>
    </xf>
    <xf numFmtId="9" fontId="12" fillId="0" borderId="18" xfId="2" applyFont="1" applyFill="1" applyBorder="1" applyAlignment="1">
      <alignment horizontal="right" vertical="center"/>
    </xf>
    <xf numFmtId="2" fontId="2" fillId="0" borderId="0" xfId="0" applyNumberFormat="1" applyFont="1" applyAlignment="1">
      <alignment horizontal="right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</xdr:rowOff>
    </xdr:from>
    <xdr:to>
      <xdr:col>3</xdr:col>
      <xdr:colOff>1650093</xdr:colOff>
      <xdr:row>5</xdr:row>
      <xdr:rowOff>182402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5350" y="228601"/>
          <a:ext cx="3777343" cy="109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J77"/>
  <sheetViews>
    <sheetView showGridLines="0" tabSelected="1" topLeftCell="A36" zoomScale="70" zoomScaleNormal="70" workbookViewId="0">
      <selection activeCell="E64" sqref="E64"/>
    </sheetView>
  </sheetViews>
  <sheetFormatPr defaultColWidth="8.85546875" defaultRowHeight="18" x14ac:dyDescent="0.25"/>
  <cols>
    <col min="1" max="1" width="8.85546875" style="1"/>
    <col min="2" max="2" width="4.5703125" style="1" customWidth="1"/>
    <col min="3" max="3" width="32" style="1" customWidth="1"/>
    <col min="4" max="4" width="93.42578125" style="1" customWidth="1"/>
    <col min="5" max="7" width="21.5703125" style="3" bestFit="1" customWidth="1"/>
    <col min="8" max="8" width="2" style="3" customWidth="1"/>
    <col min="9" max="9" width="106.5703125" style="1" customWidth="1"/>
    <col min="10" max="10" width="4.5703125" style="1" customWidth="1"/>
    <col min="11" max="13" width="8.85546875" style="1"/>
    <col min="14" max="14" width="35.5703125" style="1" bestFit="1" customWidth="1"/>
    <col min="15" max="16384" width="8.85546875" style="1"/>
  </cols>
  <sheetData>
    <row r="7" spans="2:10" ht="26.25" x14ac:dyDescent="0.25">
      <c r="C7" s="2" t="s">
        <v>0</v>
      </c>
      <c r="D7" s="2"/>
    </row>
    <row r="8" spans="2:10" ht="20.25" x14ac:dyDescent="0.25">
      <c r="C8" s="4" t="s">
        <v>1</v>
      </c>
      <c r="D8" s="5" t="s">
        <v>46</v>
      </c>
    </row>
    <row r="9" spans="2:10" ht="20.25" x14ac:dyDescent="0.25">
      <c r="C9" s="6" t="s">
        <v>2</v>
      </c>
      <c r="D9" s="75">
        <v>2023</v>
      </c>
    </row>
    <row r="11" spans="2:10" ht="18.75" thickBot="1" x14ac:dyDescent="0.3">
      <c r="F11" s="80" t="s">
        <v>3</v>
      </c>
      <c r="G11" s="81"/>
    </row>
    <row r="12" spans="2:10" ht="18" customHeight="1" x14ac:dyDescent="0.25">
      <c r="B12" s="7"/>
      <c r="C12" s="8"/>
      <c r="D12" s="8"/>
      <c r="E12" s="9"/>
      <c r="F12" s="45"/>
      <c r="G12" s="73"/>
      <c r="H12" s="9"/>
      <c r="I12" s="8"/>
      <c r="J12" s="10"/>
    </row>
    <row r="13" spans="2:10" ht="23.25" x14ac:dyDescent="0.25">
      <c r="B13" s="11"/>
      <c r="E13" s="12">
        <v>2023</v>
      </c>
      <c r="F13" s="46">
        <v>2022</v>
      </c>
      <c r="G13" s="60">
        <v>2021</v>
      </c>
      <c r="H13" s="12"/>
      <c r="I13" s="12" t="s">
        <v>4</v>
      </c>
      <c r="J13" s="13"/>
    </row>
    <row r="14" spans="2:10" ht="23.25" x14ac:dyDescent="0.25">
      <c r="B14" s="11"/>
      <c r="C14" s="82" t="s">
        <v>5</v>
      </c>
      <c r="D14" s="82"/>
      <c r="F14" s="47"/>
      <c r="G14" s="61"/>
      <c r="J14" s="13"/>
    </row>
    <row r="15" spans="2:10" ht="44.1" customHeight="1" x14ac:dyDescent="0.25">
      <c r="B15" s="11"/>
      <c r="C15" s="83" t="s">
        <v>6</v>
      </c>
      <c r="D15" s="83"/>
      <c r="E15" s="14">
        <v>1849910.61</v>
      </c>
      <c r="F15" s="48">
        <v>1458847</v>
      </c>
      <c r="G15" s="62">
        <v>1366066</v>
      </c>
      <c r="H15" s="15"/>
      <c r="I15" s="16"/>
      <c r="J15" s="13"/>
    </row>
    <row r="16" spans="2:10" ht="7.35" customHeight="1" x14ac:dyDescent="0.25">
      <c r="B16" s="11"/>
      <c r="C16" s="17"/>
      <c r="D16" s="17"/>
      <c r="F16" s="47"/>
      <c r="G16" s="61"/>
      <c r="I16" s="18"/>
      <c r="J16" s="13"/>
    </row>
    <row r="17" spans="2:10" ht="55.5" customHeight="1" x14ac:dyDescent="0.25">
      <c r="B17" s="11"/>
      <c r="C17" s="83" t="s">
        <v>7</v>
      </c>
      <c r="D17" s="83"/>
      <c r="E17" s="19">
        <f>$E$15/$E$63</f>
        <v>12.704121210040174</v>
      </c>
      <c r="F17" s="49">
        <f>$F$15/$F$63</f>
        <v>11.331443927770826</v>
      </c>
      <c r="G17" s="63">
        <f>$G$15/$G$63</f>
        <v>10.679065040650407</v>
      </c>
      <c r="H17" s="15"/>
      <c r="I17" s="16"/>
      <c r="J17" s="13"/>
    </row>
    <row r="18" spans="2:10" ht="7.35" customHeight="1" x14ac:dyDescent="0.25">
      <c r="B18" s="11"/>
      <c r="C18" s="17"/>
      <c r="D18" s="17"/>
      <c r="F18" s="47"/>
      <c r="G18" s="61"/>
      <c r="I18" s="18"/>
      <c r="J18" s="13"/>
    </row>
    <row r="19" spans="2:10" ht="34.5" customHeight="1" x14ac:dyDescent="0.25">
      <c r="B19" s="11"/>
      <c r="C19" s="83" t="s">
        <v>8</v>
      </c>
      <c r="D19" s="83"/>
      <c r="E19" s="20">
        <v>0.15</v>
      </c>
      <c r="F19" s="74">
        <v>0.14000000000000001</v>
      </c>
      <c r="G19" s="77">
        <v>0.14000000000000001</v>
      </c>
      <c r="H19" s="15"/>
      <c r="I19" s="21"/>
      <c r="J19" s="13"/>
    </row>
    <row r="20" spans="2:10" ht="7.5" customHeight="1" x14ac:dyDescent="0.25">
      <c r="B20" s="11"/>
      <c r="C20" s="17"/>
      <c r="D20" s="17"/>
      <c r="E20" s="43"/>
      <c r="F20" s="50"/>
      <c r="G20" s="78"/>
      <c r="H20" s="15"/>
      <c r="I20" s="42"/>
      <c r="J20" s="13"/>
    </row>
    <row r="21" spans="2:10" ht="36.75" customHeight="1" x14ac:dyDescent="0.25">
      <c r="B21" s="11"/>
      <c r="C21" s="83" t="s">
        <v>9</v>
      </c>
      <c r="D21" s="83"/>
      <c r="E21" s="14">
        <v>252824.54526861076</v>
      </c>
      <c r="F21" s="52">
        <v>258997.68492145126</v>
      </c>
      <c r="G21" s="77" t="s">
        <v>48</v>
      </c>
      <c r="H21" s="15"/>
      <c r="I21" s="21"/>
      <c r="J21" s="13"/>
    </row>
    <row r="22" spans="2:10" ht="8.25" customHeight="1" x14ac:dyDescent="0.25">
      <c r="B22" s="11"/>
      <c r="C22" s="17"/>
      <c r="D22" s="17"/>
      <c r="E22" s="43"/>
      <c r="F22" s="50"/>
      <c r="G22" s="78"/>
      <c r="H22" s="15"/>
      <c r="I22" s="42"/>
      <c r="J22" s="13"/>
    </row>
    <row r="23" spans="2:10" ht="64.5" customHeight="1" x14ac:dyDescent="0.25">
      <c r="B23" s="11"/>
      <c r="C23" s="83" t="s">
        <v>10</v>
      </c>
      <c r="D23" s="83"/>
      <c r="E23" s="79">
        <f>(E15+E21)/E63</f>
        <v>14.440374654181307</v>
      </c>
      <c r="F23" s="76">
        <f>(F15+F21)/F63</f>
        <v>13.343181789321681</v>
      </c>
      <c r="G23" s="64" t="s">
        <v>48</v>
      </c>
      <c r="I23" s="16"/>
      <c r="J23" s="13"/>
    </row>
    <row r="24" spans="2:10" ht="7.5" customHeight="1" x14ac:dyDescent="0.25">
      <c r="B24" s="11"/>
      <c r="C24" s="17"/>
      <c r="D24" s="17"/>
      <c r="F24" s="47"/>
      <c r="G24" s="61"/>
      <c r="I24" s="42"/>
      <c r="J24" s="13"/>
    </row>
    <row r="25" spans="2:10" ht="36" customHeight="1" x14ac:dyDescent="0.25">
      <c r="B25" s="11"/>
      <c r="C25" s="83" t="s">
        <v>11</v>
      </c>
      <c r="D25" s="83"/>
      <c r="E25" s="22">
        <v>7308.5720000000001</v>
      </c>
      <c r="F25" s="52">
        <v>6191</v>
      </c>
      <c r="G25" s="65">
        <v>7251</v>
      </c>
      <c r="H25" s="15"/>
      <c r="I25" s="21"/>
      <c r="J25" s="13"/>
    </row>
    <row r="26" spans="2:10" ht="7.35" customHeight="1" x14ac:dyDescent="0.25">
      <c r="B26" s="11"/>
      <c r="C26" s="17"/>
      <c r="D26" s="17"/>
      <c r="F26" s="47"/>
      <c r="G26" s="61"/>
      <c r="I26" s="18"/>
      <c r="J26" s="13"/>
    </row>
    <row r="27" spans="2:10" ht="56.25" customHeight="1" x14ac:dyDescent="0.25">
      <c r="B27" s="11"/>
      <c r="C27" s="83" t="s">
        <v>12</v>
      </c>
      <c r="D27" s="83"/>
      <c r="E27" s="19">
        <f>$E$25/$E$63</f>
        <v>5.0191065480891389E-2</v>
      </c>
      <c r="F27" s="49">
        <f>$F$25/$F$63</f>
        <v>4.8087955321448501E-2</v>
      </c>
      <c r="G27" s="63">
        <f>$G$25/$G$63</f>
        <v>5.668386491557223E-2</v>
      </c>
      <c r="H27" s="15"/>
      <c r="I27" s="21"/>
      <c r="J27" s="13"/>
    </row>
    <row r="28" spans="2:10" ht="7.35" customHeight="1" x14ac:dyDescent="0.25">
      <c r="B28" s="11"/>
      <c r="C28" s="17"/>
      <c r="D28" s="17"/>
      <c r="F28" s="47"/>
      <c r="G28" s="61"/>
      <c r="I28" s="18"/>
      <c r="J28" s="13"/>
    </row>
    <row r="29" spans="2:10" ht="44.1" customHeight="1" x14ac:dyDescent="0.25">
      <c r="B29" s="11"/>
      <c r="C29" s="83" t="s">
        <v>13</v>
      </c>
      <c r="D29" s="83"/>
      <c r="E29" s="20">
        <v>0.19</v>
      </c>
      <c r="F29" s="74">
        <v>0.18</v>
      </c>
      <c r="G29" s="77">
        <v>0.19</v>
      </c>
      <c r="H29" s="15"/>
      <c r="I29" s="21"/>
      <c r="J29" s="13"/>
    </row>
    <row r="30" spans="2:10" ht="8.4499999999999993" customHeight="1" x14ac:dyDescent="0.25">
      <c r="B30" s="11"/>
      <c r="C30" s="17"/>
      <c r="D30" s="17"/>
      <c r="F30" s="47"/>
      <c r="G30" s="61"/>
      <c r="J30" s="13"/>
    </row>
    <row r="31" spans="2:10" ht="23.25" x14ac:dyDescent="0.25">
      <c r="B31" s="11"/>
      <c r="C31" s="82" t="s">
        <v>14</v>
      </c>
      <c r="D31" s="82"/>
      <c r="F31" s="47"/>
      <c r="G31" s="61"/>
      <c r="J31" s="13"/>
    </row>
    <row r="32" spans="2:10" ht="44.1" customHeight="1" x14ac:dyDescent="0.25">
      <c r="B32" s="11"/>
      <c r="C32" s="83" t="s">
        <v>15</v>
      </c>
      <c r="D32" s="83"/>
      <c r="E32" s="14">
        <v>5797007.6599500002</v>
      </c>
      <c r="F32" s="48">
        <v>2769004.5109999999</v>
      </c>
      <c r="G32" s="62">
        <v>2332305</v>
      </c>
      <c r="H32" s="23"/>
      <c r="I32" s="16"/>
      <c r="J32" s="13"/>
    </row>
    <row r="33" spans="2:10" ht="7.35" customHeight="1" x14ac:dyDescent="0.25">
      <c r="B33" s="11"/>
      <c r="C33" s="17"/>
      <c r="D33" s="17"/>
      <c r="F33" s="47"/>
      <c r="G33" s="61"/>
      <c r="I33" s="18"/>
      <c r="J33" s="13"/>
    </row>
    <row r="34" spans="2:10" ht="44.1" customHeight="1" x14ac:dyDescent="0.25">
      <c r="B34" s="11"/>
      <c r="C34" s="83" t="s">
        <v>16</v>
      </c>
      <c r="D34" s="83"/>
      <c r="E34" s="24">
        <f>$E$32/$E$60</f>
        <v>1.5998600658176099E-2</v>
      </c>
      <c r="F34" s="53">
        <f>$F$32/$F$60</f>
        <v>7.7787366228071744E-3</v>
      </c>
      <c r="G34" s="66">
        <f>$G$32/$G$60</f>
        <v>6.926391630202291E-3</v>
      </c>
      <c r="H34" s="23"/>
      <c r="I34" s="16"/>
      <c r="J34" s="13"/>
    </row>
    <row r="35" spans="2:10" ht="7.35" customHeight="1" x14ac:dyDescent="0.25">
      <c r="B35" s="11"/>
      <c r="C35" s="17"/>
      <c r="D35" s="17"/>
      <c r="F35" s="47"/>
      <c r="G35" s="61"/>
      <c r="I35" s="18"/>
      <c r="J35" s="13"/>
    </row>
    <row r="36" spans="2:10" ht="44.1" customHeight="1" x14ac:dyDescent="0.25">
      <c r="B36" s="11"/>
      <c r="C36" s="83" t="s">
        <v>17</v>
      </c>
      <c r="D36" s="83"/>
      <c r="E36" s="25">
        <f>$E$32/$E$61</f>
        <v>3.9811048328830791E-2</v>
      </c>
      <c r="F36" s="54">
        <f>$F$32/$F$61</f>
        <v>2.1507957552876329E-2</v>
      </c>
      <c r="G36" s="67">
        <f>$G$32/$G$61</f>
        <v>1.8168267978628375E-2</v>
      </c>
      <c r="H36" s="26"/>
      <c r="I36" s="16"/>
      <c r="J36" s="13"/>
    </row>
    <row r="37" spans="2:10" ht="8.4499999999999993" customHeight="1" x14ac:dyDescent="0.25">
      <c r="B37" s="11"/>
      <c r="C37" s="17"/>
      <c r="D37" s="17"/>
      <c r="E37" s="27"/>
      <c r="F37" s="51"/>
      <c r="G37" s="64"/>
      <c r="J37" s="13"/>
    </row>
    <row r="38" spans="2:10" ht="23.25" x14ac:dyDescent="0.25">
      <c r="B38" s="11"/>
      <c r="C38" s="82" t="s">
        <v>18</v>
      </c>
      <c r="D38" s="82"/>
      <c r="E38" s="27"/>
      <c r="F38" s="51"/>
      <c r="G38" s="64"/>
      <c r="J38" s="13"/>
    </row>
    <row r="39" spans="2:10" ht="44.1" customHeight="1" x14ac:dyDescent="0.25">
      <c r="B39" s="11"/>
      <c r="C39" s="83" t="s">
        <v>19</v>
      </c>
      <c r="D39" s="83"/>
      <c r="E39" s="25">
        <f>$E$65/$E$64</f>
        <v>2.5220664289561778E-2</v>
      </c>
      <c r="F39" s="54">
        <f>$F$65/$F$64</f>
        <v>2.6366927366495051E-2</v>
      </c>
      <c r="G39" s="67">
        <f>$G$65/$G$64</f>
        <v>2.9732718325557628E-2</v>
      </c>
      <c r="H39" s="26"/>
      <c r="I39" s="16"/>
      <c r="J39" s="13"/>
    </row>
    <row r="40" spans="2:10" ht="8.4499999999999993" customHeight="1" x14ac:dyDescent="0.25">
      <c r="B40" s="11"/>
      <c r="C40" s="17"/>
      <c r="D40" s="17"/>
      <c r="E40" s="27"/>
      <c r="F40" s="51"/>
      <c r="G40" s="64"/>
      <c r="J40" s="13"/>
    </row>
    <row r="41" spans="2:10" ht="23.25" x14ac:dyDescent="0.25">
      <c r="B41" s="11"/>
      <c r="C41" s="82" t="s">
        <v>20</v>
      </c>
      <c r="D41" s="82"/>
      <c r="E41" s="27"/>
      <c r="F41" s="51"/>
      <c r="G41" s="64"/>
      <c r="J41" s="13"/>
    </row>
    <row r="42" spans="2:10" ht="44.1" customHeight="1" x14ac:dyDescent="0.25">
      <c r="B42" s="11"/>
      <c r="C42" s="83" t="s">
        <v>21</v>
      </c>
      <c r="D42" s="83"/>
      <c r="E42" s="25">
        <f>$E$66/$E$61</f>
        <v>0.42310080332630656</v>
      </c>
      <c r="F42" s="54">
        <f>$F$66/$F$61</f>
        <v>0.48319381810484269</v>
      </c>
      <c r="G42" s="67">
        <f>$G$66/$G$61</f>
        <v>0.51426810080412433</v>
      </c>
      <c r="H42" s="28"/>
      <c r="I42" s="16"/>
      <c r="J42" s="13"/>
    </row>
    <row r="43" spans="2:10" ht="7.35" customHeight="1" x14ac:dyDescent="0.25">
      <c r="B43" s="11"/>
      <c r="C43" s="17"/>
      <c r="D43" s="17"/>
      <c r="E43" s="27"/>
      <c r="F43" s="51"/>
      <c r="G43" s="64"/>
      <c r="I43" s="18"/>
      <c r="J43" s="13"/>
    </row>
    <row r="44" spans="2:10" ht="44.1" customHeight="1" x14ac:dyDescent="0.25">
      <c r="B44" s="11"/>
      <c r="C44" s="83" t="s">
        <v>22</v>
      </c>
      <c r="D44" s="83"/>
      <c r="E44" s="29">
        <f>$E$67/$E$68</f>
        <v>0.38300496151118701</v>
      </c>
      <c r="F44" s="55">
        <f>$F$67/$F$68</f>
        <v>0.32201799588040075</v>
      </c>
      <c r="G44" s="68">
        <f>$G$67/$G$68</f>
        <v>0.2897612966053445</v>
      </c>
      <c r="H44" s="30"/>
      <c r="I44" s="16"/>
      <c r="J44" s="13"/>
    </row>
    <row r="45" spans="2:10" ht="7.35" customHeight="1" x14ac:dyDescent="0.25">
      <c r="B45" s="11"/>
      <c r="C45" s="17"/>
      <c r="D45" s="17"/>
      <c r="F45" s="47"/>
      <c r="G45" s="61"/>
      <c r="I45" s="18"/>
      <c r="J45" s="13"/>
    </row>
    <row r="46" spans="2:10" ht="44.1" customHeight="1" x14ac:dyDescent="0.25">
      <c r="B46" s="11"/>
      <c r="C46" s="83" t="s">
        <v>23</v>
      </c>
      <c r="D46" s="83"/>
      <c r="E46" s="31" t="s">
        <v>47</v>
      </c>
      <c r="F46" s="56" t="s">
        <v>47</v>
      </c>
      <c r="G46" s="69" t="s">
        <v>47</v>
      </c>
      <c r="H46"/>
      <c r="I46" s="16"/>
      <c r="J46" s="13"/>
    </row>
    <row r="47" spans="2:10" ht="8.4499999999999993" customHeight="1" x14ac:dyDescent="0.25">
      <c r="B47" s="11"/>
      <c r="C47" s="17"/>
      <c r="D47" s="17"/>
      <c r="F47" s="47"/>
      <c r="G47" s="61"/>
      <c r="J47" s="13"/>
    </row>
    <row r="48" spans="2:10" ht="23.25" x14ac:dyDescent="0.25">
      <c r="B48" s="11"/>
      <c r="C48" s="82" t="s">
        <v>24</v>
      </c>
      <c r="D48" s="82"/>
      <c r="F48" s="47"/>
      <c r="G48" s="61"/>
      <c r="J48" s="13"/>
    </row>
    <row r="49" spans="2:10" ht="44.1" customHeight="1" x14ac:dyDescent="0.25">
      <c r="B49" s="11"/>
      <c r="C49" s="83" t="s">
        <v>25</v>
      </c>
      <c r="D49" s="83"/>
      <c r="E49" s="19">
        <f>($E$69*200000)/$E$72</f>
        <v>0.28674150301293633</v>
      </c>
      <c r="F49" s="49">
        <f>($F$69*200000)/$F$72</f>
        <v>8.9444438233025128E-2</v>
      </c>
      <c r="G49" s="63">
        <f>($G$69*200000)/$G$72</f>
        <v>0.14499020772384585</v>
      </c>
      <c r="H49" s="15"/>
      <c r="I49" s="16"/>
      <c r="J49" s="13"/>
    </row>
    <row r="50" spans="2:10" ht="7.35" customHeight="1" x14ac:dyDescent="0.25">
      <c r="B50" s="11"/>
      <c r="C50" s="17"/>
      <c r="D50" s="17"/>
      <c r="E50" s="19"/>
      <c r="F50" s="49"/>
      <c r="G50" s="63"/>
      <c r="H50" s="15"/>
      <c r="I50" s="18"/>
      <c r="J50" s="13"/>
    </row>
    <row r="51" spans="2:10" ht="44.1" customHeight="1" x14ac:dyDescent="0.25">
      <c r="B51" s="11"/>
      <c r="C51" s="83" t="s">
        <v>26</v>
      </c>
      <c r="D51" s="83"/>
      <c r="E51" s="19">
        <f>($E$70*200000)/$E$73</f>
        <v>0.19829053727812529</v>
      </c>
      <c r="F51" s="49">
        <f>($F$70*200000)/$F$73</f>
        <v>0.28784844105190843</v>
      </c>
      <c r="G51" s="63">
        <f>($G$70*200000)/$G$73</f>
        <v>0.24958897234236527</v>
      </c>
      <c r="H51" s="15"/>
      <c r="I51" s="21"/>
      <c r="J51" s="13"/>
    </row>
    <row r="52" spans="2:10" ht="7.35" customHeight="1" x14ac:dyDescent="0.25">
      <c r="B52" s="11"/>
      <c r="C52" s="17"/>
      <c r="D52" s="17"/>
      <c r="E52" s="19"/>
      <c r="F52" s="49"/>
      <c r="G52" s="63"/>
      <c r="H52" s="15"/>
      <c r="I52" s="18"/>
      <c r="J52" s="13"/>
    </row>
    <row r="53" spans="2:10" ht="44.1" customHeight="1" x14ac:dyDescent="0.25">
      <c r="B53" s="11"/>
      <c r="C53" s="83" t="s">
        <v>27</v>
      </c>
      <c r="D53" s="83"/>
      <c r="E53" s="19">
        <f>($E$71*200000)/$E$75</f>
        <v>0.20401156597207012</v>
      </c>
      <c r="F53" s="49">
        <f>($F$71*200000)/$F$75</f>
        <v>0.27114173037681394</v>
      </c>
      <c r="G53" s="63">
        <f>($G$71*200000)/$G$75</f>
        <v>0.23543502089068893</v>
      </c>
      <c r="H53" s="15"/>
      <c r="I53" s="21"/>
      <c r="J53" s="13"/>
    </row>
    <row r="54" spans="2:10" x14ac:dyDescent="0.25">
      <c r="B54" s="11"/>
      <c r="F54" s="44"/>
      <c r="G54" s="44"/>
      <c r="J54" s="13"/>
    </row>
    <row r="55" spans="2:10" x14ac:dyDescent="0.25">
      <c r="B55" s="11"/>
      <c r="F55" s="44"/>
      <c r="G55" s="44"/>
      <c r="J55" s="13"/>
    </row>
    <row r="56" spans="2:10" x14ac:dyDescent="0.25">
      <c r="B56" s="11"/>
      <c r="F56" s="44"/>
      <c r="G56" s="44"/>
      <c r="J56" s="13"/>
    </row>
    <row r="57" spans="2:10" x14ac:dyDescent="0.25">
      <c r="B57" s="11"/>
      <c r="F57" s="44"/>
      <c r="G57" s="44"/>
      <c r="J57" s="13"/>
    </row>
    <row r="58" spans="2:10" ht="23.25" x14ac:dyDescent="0.25">
      <c r="B58" s="11"/>
      <c r="C58" s="32" t="s">
        <v>28</v>
      </c>
      <c r="D58" s="32"/>
      <c r="E58" s="12">
        <v>2023</v>
      </c>
      <c r="F58" s="46">
        <v>2022</v>
      </c>
      <c r="G58" s="60">
        <v>2021</v>
      </c>
      <c r="H58"/>
      <c r="I58"/>
      <c r="J58" s="13"/>
    </row>
    <row r="59" spans="2:10" ht="24" customHeight="1" x14ac:dyDescent="0.25">
      <c r="B59" s="11"/>
      <c r="C59" s="1" t="s">
        <v>29</v>
      </c>
      <c r="E59" s="14">
        <v>85222259</v>
      </c>
      <c r="F59" s="48">
        <v>69414760.268000007</v>
      </c>
      <c r="G59" s="62">
        <v>71798927</v>
      </c>
      <c r="H59"/>
      <c r="I59"/>
      <c r="J59" s="13"/>
    </row>
    <row r="60" spans="2:10" ht="24" customHeight="1" x14ac:dyDescent="0.25">
      <c r="B60" s="11"/>
      <c r="C60" s="1" t="s">
        <v>30</v>
      </c>
      <c r="E60" s="14">
        <v>362344669</v>
      </c>
      <c r="F60" s="48">
        <v>355970981.57062006</v>
      </c>
      <c r="G60" s="62">
        <v>336727278</v>
      </c>
      <c r="H60"/>
      <c r="I60"/>
      <c r="J60" s="13"/>
    </row>
    <row r="61" spans="2:10" ht="24" customHeight="1" x14ac:dyDescent="0.25">
      <c r="B61" s="11"/>
      <c r="C61" s="1" t="s">
        <v>31</v>
      </c>
      <c r="E61" s="33">
        <f>$E$59+$E$60/6</f>
        <v>145613037.16666666</v>
      </c>
      <c r="F61" s="57">
        <f>$F$59+$F$60/6</f>
        <v>128743257.19643667</v>
      </c>
      <c r="G61" s="70">
        <v>128372446</v>
      </c>
      <c r="H61"/>
      <c r="I61"/>
      <c r="J61" s="13"/>
    </row>
    <row r="62" spans="2:10" ht="24" customHeight="1" x14ac:dyDescent="0.25">
      <c r="B62" s="11"/>
      <c r="C62" s="1" t="s">
        <v>32</v>
      </c>
      <c r="E62" s="33">
        <f>E61/1000</f>
        <v>145613.03716666665</v>
      </c>
      <c r="F62" s="57">
        <f>F61/1000</f>
        <v>128743.25719643668</v>
      </c>
      <c r="G62" s="70">
        <f>G61/1000</f>
        <v>128372.446</v>
      </c>
      <c r="H62"/>
      <c r="I62"/>
      <c r="J62" s="13"/>
    </row>
    <row r="63" spans="2:10" ht="24" customHeight="1" x14ac:dyDescent="0.25">
      <c r="B63" s="11"/>
      <c r="C63" s="1" t="s">
        <v>33</v>
      </c>
      <c r="E63" s="14">
        <v>145615</v>
      </c>
      <c r="F63" s="48">
        <v>128743.25719643668</v>
      </c>
      <c r="G63" s="62">
        <v>127920</v>
      </c>
      <c r="H63"/>
      <c r="I63"/>
      <c r="J63" s="13"/>
    </row>
    <row r="64" spans="2:10" ht="24" customHeight="1" x14ac:dyDescent="0.25">
      <c r="B64" s="11"/>
      <c r="C64" s="1" t="s">
        <v>34</v>
      </c>
      <c r="E64" s="14">
        <v>302609</v>
      </c>
      <c r="F64" s="48">
        <v>228999</v>
      </c>
      <c r="G64" s="62">
        <v>226989</v>
      </c>
      <c r="H64"/>
      <c r="I64"/>
      <c r="J64" s="13"/>
    </row>
    <row r="65" spans="2:10" ht="24" customHeight="1" x14ac:dyDescent="0.25">
      <c r="B65" s="11"/>
      <c r="C65" s="1" t="s">
        <v>35</v>
      </c>
      <c r="E65" s="14">
        <v>7632</v>
      </c>
      <c r="F65" s="48">
        <v>6038</v>
      </c>
      <c r="G65" s="62">
        <v>6749</v>
      </c>
      <c r="H65"/>
      <c r="I65"/>
      <c r="J65" s="13"/>
    </row>
    <row r="66" spans="2:10" ht="24" customHeight="1" x14ac:dyDescent="0.25">
      <c r="B66" s="11"/>
      <c r="C66" s="1" t="s">
        <v>36</v>
      </c>
      <c r="E66" s="14">
        <v>61608993</v>
      </c>
      <c r="F66" s="48">
        <v>62207946</v>
      </c>
      <c r="G66" s="62">
        <v>66017854</v>
      </c>
      <c r="H66"/>
      <c r="I66"/>
      <c r="J66" s="13"/>
    </row>
    <row r="67" spans="2:10" ht="24" customHeight="1" x14ac:dyDescent="0.25">
      <c r="B67" s="11"/>
      <c r="C67" s="1" t="s">
        <v>37</v>
      </c>
      <c r="E67" s="14">
        <v>38384321</v>
      </c>
      <c r="F67" s="48">
        <v>29311491</v>
      </c>
      <c r="G67" s="62">
        <v>29870311</v>
      </c>
      <c r="H67"/>
      <c r="I67"/>
      <c r="J67" s="13"/>
    </row>
    <row r="68" spans="2:10" ht="24" customHeight="1" x14ac:dyDescent="0.25">
      <c r="B68" s="11"/>
      <c r="C68" s="1" t="s">
        <v>38</v>
      </c>
      <c r="E68" s="14">
        <v>100218861</v>
      </c>
      <c r="F68" s="48">
        <v>91024388</v>
      </c>
      <c r="G68" s="62">
        <v>103085924</v>
      </c>
      <c r="H68"/>
      <c r="I68"/>
      <c r="J68" s="13"/>
    </row>
    <row r="69" spans="2:10" ht="24" customHeight="1" x14ac:dyDescent="0.25">
      <c r="B69" s="11"/>
      <c r="C69" s="1" t="s">
        <v>39</v>
      </c>
      <c r="E69" s="14">
        <v>3</v>
      </c>
      <c r="F69" s="48">
        <v>1</v>
      </c>
      <c r="G69" s="62">
        <v>2</v>
      </c>
      <c r="H69"/>
      <c r="I69"/>
      <c r="J69" s="13"/>
    </row>
    <row r="70" spans="2:10" ht="24" customHeight="1" x14ac:dyDescent="0.25">
      <c r="B70" s="11"/>
      <c r="C70" s="1" t="s">
        <v>40</v>
      </c>
      <c r="E70" s="14">
        <v>30</v>
      </c>
      <c r="F70" s="48">
        <v>35</v>
      </c>
      <c r="G70" s="62">
        <v>22</v>
      </c>
      <c r="H70"/>
      <c r="I70"/>
      <c r="J70" s="13"/>
    </row>
    <row r="71" spans="2:10" ht="24" customHeight="1" x14ac:dyDescent="0.25">
      <c r="B71" s="11"/>
      <c r="C71" s="1" t="s">
        <v>41</v>
      </c>
      <c r="E71" s="33">
        <f>SUM($E$69:$E$70)</f>
        <v>33</v>
      </c>
      <c r="F71" s="57">
        <f>SUM($F$69:$F$70)</f>
        <v>36</v>
      </c>
      <c r="G71" s="70">
        <f>SUM($G$69:$G$70)</f>
        <v>24</v>
      </c>
      <c r="H71"/>
      <c r="I71"/>
      <c r="J71" s="13"/>
    </row>
    <row r="72" spans="2:10" ht="24" customHeight="1" x14ac:dyDescent="0.25">
      <c r="B72" s="11"/>
      <c r="C72" s="1" t="s">
        <v>42</v>
      </c>
      <c r="E72" s="14">
        <v>2092477</v>
      </c>
      <c r="F72" s="48">
        <v>2236025</v>
      </c>
      <c r="G72" s="62">
        <v>2758807</v>
      </c>
      <c r="H72"/>
      <c r="I72"/>
      <c r="J72" s="13"/>
    </row>
    <row r="73" spans="2:10" ht="24" customHeight="1" x14ac:dyDescent="0.25">
      <c r="B73" s="11"/>
      <c r="C73" s="1" t="s">
        <v>43</v>
      </c>
      <c r="E73" s="14">
        <v>30258630</v>
      </c>
      <c r="F73" s="48">
        <v>24318353</v>
      </c>
      <c r="G73" s="62">
        <v>17628984</v>
      </c>
      <c r="H73"/>
      <c r="I73"/>
      <c r="J73" s="13"/>
    </row>
    <row r="74" spans="2:10" ht="24" customHeight="1" x14ac:dyDescent="0.25">
      <c r="B74" s="11"/>
      <c r="C74" s="34" t="s">
        <v>44</v>
      </c>
      <c r="D74" s="35"/>
      <c r="E74" s="36" t="s">
        <v>49</v>
      </c>
      <c r="F74" s="58" t="s">
        <v>49</v>
      </c>
      <c r="G74" s="71" t="s">
        <v>49</v>
      </c>
      <c r="H74"/>
      <c r="I74"/>
      <c r="J74" s="37"/>
    </row>
    <row r="75" spans="2:10" ht="24" customHeight="1" x14ac:dyDescent="0.25">
      <c r="B75" s="11"/>
      <c r="C75" s="1" t="s">
        <v>45</v>
      </c>
      <c r="E75" s="33">
        <f>SUM($E$72:$E$73)</f>
        <v>32351107</v>
      </c>
      <c r="F75" s="57">
        <f>SUM($F$72:$F$73)</f>
        <v>26554378</v>
      </c>
      <c r="G75" s="70">
        <f>SUM($G$72:$G$73)</f>
        <v>20387791</v>
      </c>
      <c r="H75"/>
      <c r="I75"/>
      <c r="J75" s="13"/>
    </row>
    <row r="76" spans="2:10" ht="18.75" thickBot="1" x14ac:dyDescent="0.3">
      <c r="B76" s="38"/>
      <c r="C76" s="39"/>
      <c r="D76" s="39"/>
      <c r="E76" s="40"/>
      <c r="F76" s="59"/>
      <c r="G76" s="72"/>
      <c r="H76" s="40"/>
      <c r="I76" s="39"/>
      <c r="J76" s="41"/>
    </row>
    <row r="77" spans="2:10" ht="18.75" x14ac:dyDescent="0.25">
      <c r="B77" s="84"/>
      <c r="C77" s="84"/>
      <c r="D77" s="84"/>
      <c r="E77" s="84"/>
      <c r="F77" s="84"/>
      <c r="G77" s="84"/>
      <c r="H77" s="84"/>
      <c r="I77" s="84"/>
      <c r="J77" s="84"/>
    </row>
  </sheetData>
  <mergeCells count="25">
    <mergeCell ref="C49:D49"/>
    <mergeCell ref="C51:D51"/>
    <mergeCell ref="C53:D53"/>
    <mergeCell ref="B77:J77"/>
    <mergeCell ref="C39:D39"/>
    <mergeCell ref="C41:D41"/>
    <mergeCell ref="C42:D42"/>
    <mergeCell ref="C44:D44"/>
    <mergeCell ref="C46:D46"/>
    <mergeCell ref="C48:D48"/>
    <mergeCell ref="F11:G11"/>
    <mergeCell ref="C38:D38"/>
    <mergeCell ref="C14:D14"/>
    <mergeCell ref="C15:D15"/>
    <mergeCell ref="C17:D17"/>
    <mergeCell ref="C19:D19"/>
    <mergeCell ref="C25:D25"/>
    <mergeCell ref="C27:D27"/>
    <mergeCell ref="C29:D29"/>
    <mergeCell ref="C31:D31"/>
    <mergeCell ref="C32:D32"/>
    <mergeCell ref="C34:D34"/>
    <mergeCell ref="C36:D36"/>
    <mergeCell ref="C21:D21"/>
    <mergeCell ref="C23:D23"/>
  </mergeCells>
  <dataValidations count="2">
    <dataValidation type="list" allowBlank="1" showInputMessage="1" showErrorMessage="1" sqref="E74:G74" xr:uid="{00000000-0002-0000-0000-000000000000}">
      <formula1>"(Select One), Actuals, API, CAPP"</formula1>
    </dataValidation>
    <dataValidation type="list" allowBlank="1" showInputMessage="1" showErrorMessage="1" sqref="E46:G46" xr:uid="{00000000-0002-0000-0000-000001000000}">
      <formula1>"(Select One), Yes, No"</formula1>
    </dataValidation>
  </dataValidations>
  <pageMargins left="0.1" right="0.1" top="0.1" bottom="0.1" header="0.3" footer="0.3"/>
  <pageSetup scale="3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9b3462d-6cd4-4477-bd5f-a939907a2939" xsi:nil="true"/>
    <lcf76f155ced4ddcb4097134ff3c332f xmlns="332379e8-3887-4525-beae-47df38e81bfd">
      <Terms xmlns="http://schemas.microsoft.com/office/infopath/2007/PartnerControls"/>
    </lcf76f155ced4ddcb4097134ff3c332f>
    <SharedWithUsers xmlns="99b3462d-6cd4-4477-bd5f-a939907a2939">
      <UserInfo>
        <DisplayName>Rachel Coval</DisplayName>
        <AccountId>411</AccountId>
        <AccountType/>
      </UserInfo>
    </SharedWithUsers>
    <MeetingCompleted xmlns="332379e8-3887-4525-beae-47df38e81bfd">false</MeetingComplete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F11505D53BF349811AA0FDB89486DF" ma:contentTypeVersion="19" ma:contentTypeDescription="Create a new document." ma:contentTypeScope="" ma:versionID="095d04ef16e429e90328fde2cf763893">
  <xsd:schema xmlns:xsd="http://www.w3.org/2001/XMLSchema" xmlns:xs="http://www.w3.org/2001/XMLSchema" xmlns:p="http://schemas.microsoft.com/office/2006/metadata/properties" xmlns:ns2="332379e8-3887-4525-beae-47df38e81bfd" xmlns:ns3="99b3462d-6cd4-4477-bd5f-a939907a2939" targetNamespace="http://schemas.microsoft.com/office/2006/metadata/properties" ma:root="true" ma:fieldsID="59699b966d7d5941d7add17ba4c5d4d3" ns2:_="" ns3:_="">
    <xsd:import namespace="332379e8-3887-4525-beae-47df38e81bfd"/>
    <xsd:import namespace="99b3462d-6cd4-4477-bd5f-a939907a29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etingCompleted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379e8-3887-4525-beae-47df38e81b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etingCompleted" ma:index="12" nillable="true" ma:displayName="Meeting Completed" ma:default="0" ma:format="Dropdown" ma:internalName="MeetingCompleted">
      <xsd:simpleType>
        <xsd:restriction base="dms:Boolea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a4dffde-7d91-40c9-ba75-e675429199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b3462d-6cd4-4477-bd5f-a939907a293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d1f8057-e652-40d1-b83c-5e4b1065c420}" ma:internalName="TaxCatchAll" ma:showField="CatchAllData" ma:web="99b3462d-6cd4-4477-bd5f-a939907a29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B0AD41-5DA2-491B-9ABE-A531A7656C6B}">
  <ds:schemaRefs>
    <ds:schemaRef ds:uri="http://schemas.microsoft.com/office/2006/metadata/properties"/>
    <ds:schemaRef ds:uri="http://schemas.microsoft.com/office/2006/documentManagement/types"/>
    <ds:schemaRef ds:uri="99b3462d-6cd4-4477-bd5f-a939907a2939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332379e8-3887-4525-beae-47df38e81bfd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38FFBBE-9546-4F79-B81A-268DAAA234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379e8-3887-4525-beae-47df38e81bfd"/>
    <ds:schemaRef ds:uri="99b3462d-6cd4-4477-bd5f-a939907a29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A7C055-D8D5-4A4C-93B4-53B5CA1999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2024 - AXPC Template</vt:lpstr>
    </vt:vector>
  </TitlesOfParts>
  <Manager/>
  <Company>Cimarex Energy Co.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Caterina Papadimitropoulos</dc:creator>
  <cp:keywords/>
  <dc:description/>
  <cp:lastModifiedBy>Schofield, Barbara</cp:lastModifiedBy>
  <cp:revision/>
  <cp:lastPrinted>2024-04-19T22:29:29Z</cp:lastPrinted>
  <dcterms:created xsi:type="dcterms:W3CDTF">2021-02-15T23:17:48Z</dcterms:created>
  <dcterms:modified xsi:type="dcterms:W3CDTF">2024-04-22T17:28:37Z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0x01010064F11505D53BF349811AA0FDB89486DF</vt:lpwstr>
  </property>
  <property fmtid="{D5CDD505-2E9C-101B-9397-08002B2CF9AE}" pid="3" name="MediaServiceImageTags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  <property fmtid="{D5CDD505-2E9C-101B-9397-08002B2CF9AE}" pid="6" name="MSIP_Label_570d6e76-eb72-4e29-93ad-1b479ae792e8_Enabled">
    <vt:lpwstr>true</vt:lpwstr>
  </property>
  <property fmtid="{D5CDD505-2E9C-101B-9397-08002B2CF9AE}" pid="7" name="MSIP_Label_570d6e76-eb72-4e29-93ad-1b479ae792e8_SetDate">
    <vt:lpwstr>2024-01-31T20:55:05Z</vt:lpwstr>
  </property>
  <property fmtid="{D5CDD505-2E9C-101B-9397-08002B2CF9AE}" pid="8" name="MSIP_Label_570d6e76-eb72-4e29-93ad-1b479ae792e8_Method">
    <vt:lpwstr>Standard</vt:lpwstr>
  </property>
  <property fmtid="{D5CDD505-2E9C-101B-9397-08002B2CF9AE}" pid="9" name="MSIP_Label_570d6e76-eb72-4e29-93ad-1b479ae792e8_Name">
    <vt:lpwstr>Internal</vt:lpwstr>
  </property>
  <property fmtid="{D5CDD505-2E9C-101B-9397-08002B2CF9AE}" pid="10" name="MSIP_Label_570d6e76-eb72-4e29-93ad-1b479ae792e8_SiteId">
    <vt:lpwstr>cf0eed28-3144-48da-81a3-4a005701eda5</vt:lpwstr>
  </property>
  <property fmtid="{D5CDD505-2E9C-101B-9397-08002B2CF9AE}" pid="11" name="MSIP_Label_570d6e76-eb72-4e29-93ad-1b479ae792e8_ActionId">
    <vt:lpwstr>3f6d0c81-9e49-41ff-a3ea-0e5f9d0d1cf5</vt:lpwstr>
  </property>
  <property fmtid="{D5CDD505-2E9C-101B-9397-08002B2CF9AE}" pid="12" name="MSIP_Label_570d6e76-eb72-4e29-93ad-1b479ae792e8_ContentBits">
    <vt:lpwstr>0</vt:lpwstr>
  </property>
</Properties>
</file>